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15" yWindow="1410" windowWidth="12645" windowHeight="9105" tabRatio="474" activeTab="2"/>
  </bookViews>
  <sheets>
    <sheet name="減価残存率表" sheetId="1" r:id="rId1"/>
    <sheet name="説明書" sheetId="2" r:id="rId2"/>
    <sheet name="計算シート" sheetId="3" r:id="rId3"/>
    <sheet name="収支内訳表" sheetId="4" r:id="rId4"/>
    <sheet name="収支内訳裏面" sheetId="5" r:id="rId5"/>
    <sheet name="償却資産表" sheetId="6" r:id="rId6"/>
    <sheet name="専従者控除確認シート" sheetId="7" r:id="rId7"/>
    <sheet name="生産者販売価格計算書" sheetId="8" r:id="rId8"/>
    <sheet name="中古資産の耐用年数計算表" sheetId="9" r:id="rId9"/>
  </sheets>
  <definedNames>
    <definedName name="_xlnm.Print_Area" localSheetId="2">'計算シート'!$A$2:$J$107</definedName>
    <definedName name="_xlnm.Print_Area" localSheetId="4">'収支内訳裏面'!$A$5:$BK$45</definedName>
    <definedName name="_xlnm.Print_Area" localSheetId="5">'償却資産表'!$A$2:$BM$31</definedName>
    <definedName name="_xlnm.Print_Titles" localSheetId="2">'計算シート'!$2:$9</definedName>
    <definedName name="_xlnm.Print_Titles" localSheetId="5">'償却資産表'!$2:$6</definedName>
    <definedName name="科目">'計算シート'!$M$10:$M$35</definedName>
    <definedName name="耐用年数">'減価残存率表'!$A$2:$A$102</definedName>
  </definedNames>
  <calcPr fullCalcOnLoad="1"/>
</workbook>
</file>

<file path=xl/comments8.xml><?xml version="1.0" encoding="utf-8"?>
<comments xmlns="http://schemas.openxmlformats.org/spreadsheetml/2006/main">
  <authors>
    <author>h.fukunaga7886</author>
  </authors>
  <commentList>
    <comment ref="C5" authorId="0">
      <text>
        <r>
          <rPr>
            <b/>
            <sz val="9"/>
            <rFont val="ＭＳ Ｐゴシック"/>
            <family val="3"/>
          </rPr>
          <t>数字のみを入力</t>
        </r>
      </text>
    </comment>
    <comment ref="C11" authorId="0">
      <text>
        <r>
          <rPr>
            <b/>
            <sz val="9"/>
            <rFont val="ＭＳ Ｐゴシック"/>
            <family val="3"/>
          </rPr>
          <t>数字のみを入力</t>
        </r>
      </text>
    </comment>
    <comment ref="C10" authorId="0">
      <text>
        <r>
          <rPr>
            <b/>
            <sz val="9"/>
            <rFont val="ＭＳ Ｐゴシック"/>
            <family val="3"/>
          </rPr>
          <t>数字のみを入力</t>
        </r>
      </text>
    </comment>
    <comment ref="C8" authorId="0">
      <text>
        <r>
          <rPr>
            <b/>
            <sz val="9"/>
            <rFont val="ＭＳ Ｐゴシック"/>
            <family val="3"/>
          </rPr>
          <t>数字のみを入力</t>
        </r>
      </text>
    </comment>
    <comment ref="C7" authorId="0">
      <text>
        <r>
          <rPr>
            <b/>
            <sz val="9"/>
            <rFont val="ＭＳ Ｐゴシック"/>
            <family val="3"/>
          </rPr>
          <t>数字のみを入力</t>
        </r>
      </text>
    </comment>
    <comment ref="C13" authorId="0">
      <text>
        <r>
          <rPr>
            <b/>
            <sz val="9"/>
            <rFont val="ＭＳ Ｐゴシック"/>
            <family val="3"/>
          </rPr>
          <t>自動で計算します</t>
        </r>
      </text>
    </comment>
    <comment ref="B24" authorId="0">
      <text>
        <r>
          <rPr>
            <b/>
            <sz val="9"/>
            <rFont val="ＭＳ Ｐゴシック"/>
            <family val="3"/>
          </rPr>
          <t>数字のみを記入</t>
        </r>
      </text>
    </comment>
    <comment ref="B25" authorId="0">
      <text>
        <r>
          <rPr>
            <b/>
            <sz val="9"/>
            <rFont val="ＭＳ Ｐゴシック"/>
            <family val="3"/>
          </rPr>
          <t>数字のみを記入</t>
        </r>
      </text>
    </comment>
    <comment ref="C17" authorId="0">
      <text>
        <r>
          <rPr>
            <b/>
            <sz val="9"/>
            <rFont val="ＭＳ Ｐゴシック"/>
            <family val="3"/>
          </rPr>
          <t>自動で計算します</t>
        </r>
      </text>
    </comment>
    <comment ref="C19" authorId="0">
      <text>
        <r>
          <rPr>
            <b/>
            <sz val="9"/>
            <rFont val="ＭＳ Ｐゴシック"/>
            <family val="3"/>
          </rPr>
          <t>自動で計算します</t>
        </r>
      </text>
    </comment>
  </commentList>
</comments>
</file>

<file path=xl/comments9.xml><?xml version="1.0" encoding="utf-8"?>
<comments xmlns="http://schemas.openxmlformats.org/spreadsheetml/2006/main">
  <authors>
    <author>h.fukunaga7886</author>
  </authors>
  <commentList>
    <comment ref="B10" authorId="0">
      <text>
        <r>
          <rPr>
            <b/>
            <sz val="9"/>
            <rFont val="ＭＳ Ｐゴシック"/>
            <family val="3"/>
          </rPr>
          <t>法定耐用年数の
数字のみを入力</t>
        </r>
      </text>
    </comment>
    <comment ref="B20" authorId="0">
      <text>
        <r>
          <rPr>
            <b/>
            <sz val="9"/>
            <rFont val="ＭＳ Ｐゴシック"/>
            <family val="3"/>
          </rPr>
          <t>法定耐用年数の
数字のみを入力</t>
        </r>
      </text>
    </comment>
    <comment ref="D20" authorId="0">
      <text>
        <r>
          <rPr>
            <b/>
            <sz val="9"/>
            <rFont val="ＭＳ Ｐゴシック"/>
            <family val="3"/>
          </rPr>
          <t>経過年数の整数を
入力
2年5ヶ月の場合は
3と入力</t>
        </r>
      </text>
    </comment>
  </commentList>
</comments>
</file>

<file path=xl/sharedStrings.xml><?xml version="1.0" encoding="utf-8"?>
<sst xmlns="http://schemas.openxmlformats.org/spreadsheetml/2006/main" count="574" uniqueCount="451">
  <si>
    <t>計</t>
  </si>
  <si>
    <t>科目</t>
  </si>
  <si>
    <t>⑧</t>
  </si>
  <si>
    <t>⑨</t>
  </si>
  <si>
    <t>⑫</t>
  </si>
  <si>
    <t>イ</t>
  </si>
  <si>
    <t>ロ</t>
  </si>
  <si>
    <t>ハ</t>
  </si>
  <si>
    <t>ニ</t>
  </si>
  <si>
    <t>ホ</t>
  </si>
  <si>
    <t>ヘ</t>
  </si>
  <si>
    <t>ト</t>
  </si>
  <si>
    <t>チ</t>
  </si>
  <si>
    <t>リ</t>
  </si>
  <si>
    <t>ヌ</t>
  </si>
  <si>
    <t>ル</t>
  </si>
  <si>
    <t>ヲ</t>
  </si>
  <si>
    <t>ワ</t>
  </si>
  <si>
    <t>カ</t>
  </si>
  <si>
    <t>ツ</t>
  </si>
  <si>
    <t>雇人費</t>
  </si>
  <si>
    <t>小作料・賃借料</t>
  </si>
  <si>
    <t>利子割引料</t>
  </si>
  <si>
    <t>租税公課</t>
  </si>
  <si>
    <t>種苗費</t>
  </si>
  <si>
    <t>肥料費</t>
  </si>
  <si>
    <t>農具費</t>
  </si>
  <si>
    <t>農薬衛生費</t>
  </si>
  <si>
    <t>諸材料費</t>
  </si>
  <si>
    <t>修繕費</t>
  </si>
  <si>
    <t>動力光熱費</t>
  </si>
  <si>
    <t>農業共済掛金</t>
  </si>
  <si>
    <t>荷造運賃手数料</t>
  </si>
  <si>
    <t>土地改良費</t>
  </si>
  <si>
    <t>素畜費</t>
  </si>
  <si>
    <t>飼料費</t>
  </si>
  <si>
    <t>１　あなたの本年の収穫量（玄米重量）はどれだけですか。</t>
  </si>
  <si>
    <t>２　農協へ出荷した米はどれだけありますか。</t>
  </si>
  <si>
    <t>　　また，農協からの米代金はいくらですか。</t>
  </si>
  <si>
    <t>３　農協へ出荷していない米で他へ販売した米はどれだけありますか。</t>
  </si>
  <si>
    <t>　　また，販売金額はいくらですか。</t>
  </si>
  <si>
    <t>４　米の販売価格（１俵あたり）の平均を計算します。</t>
  </si>
  <si>
    <t>①</t>
  </si>
  <si>
    <t>②</t>
  </si>
  <si>
    <t>③</t>
  </si>
  <si>
    <t>④</t>
  </si>
  <si>
    <t>⑥</t>
  </si>
  <si>
    <t>作業用衣料費</t>
  </si>
  <si>
    <t>雑費</t>
  </si>
  <si>
    <t>ハ</t>
  </si>
  <si>
    <t>ニ</t>
  </si>
  <si>
    <t>ホ</t>
  </si>
  <si>
    <t>ト</t>
  </si>
  <si>
    <t>チ</t>
  </si>
  <si>
    <t>リ</t>
  </si>
  <si>
    <t>ヌ</t>
  </si>
  <si>
    <t>　　　（③円＋⑤円）／（②俵＋④俵）</t>
  </si>
  <si>
    <t>耐用年数</t>
  </si>
  <si>
    <t>③</t>
  </si>
  <si>
    <t>減価償却費</t>
  </si>
  <si>
    <t>⑪</t>
  </si>
  <si>
    <t>ホ</t>
  </si>
  <si>
    <t>㎏＝</t>
  </si>
  <si>
    <t>袋＝</t>
  </si>
  <si>
    <t>（参考）　重量及び袋数から俵単位に換算する場合に使用してください。　</t>
  </si>
  <si>
    <t>※　６０㎏＝１俵</t>
  </si>
  <si>
    <t>※　１袋＝０．５俵</t>
  </si>
  <si>
    <t>（単位：俵）</t>
  </si>
  <si>
    <t>（単位：円）</t>
  </si>
  <si>
    <t>法定耐用年数×０．２＝残存耐用年数</t>
  </si>
  <si>
    <t>（例）１０年使用したトラクター（耐用年数８年）を購入した場合</t>
  </si>
  <si>
    <t>自動計算</t>
  </si>
  <si>
    <t>法定耐用年数</t>
  </si>
  <si>
    <t>×</t>
  </si>
  <si>
    <t>＝</t>
  </si>
  <si>
    <t>残存耐用年数</t>
  </si>
  <si>
    <r>
      <t>１．耐用年数の</t>
    </r>
    <r>
      <rPr>
        <sz val="12"/>
        <color indexed="10"/>
        <rFont val="ＭＳ Ｐゴシック"/>
        <family val="3"/>
      </rPr>
      <t>全部を経過</t>
    </r>
    <r>
      <rPr>
        <sz val="12"/>
        <rFont val="ＭＳ Ｐゴシック"/>
        <family val="3"/>
      </rPr>
      <t>している場合</t>
    </r>
  </si>
  <si>
    <t>→</t>
  </si>
  <si>
    <r>
      <t>２．耐用年数の</t>
    </r>
    <r>
      <rPr>
        <sz val="12"/>
        <color indexed="10"/>
        <rFont val="ＭＳ Ｐゴシック"/>
        <family val="3"/>
      </rPr>
      <t>一部を経過</t>
    </r>
    <r>
      <rPr>
        <sz val="12"/>
        <rFont val="ＭＳ Ｐゴシック"/>
        <family val="3"/>
      </rPr>
      <t>している場合</t>
    </r>
  </si>
  <si>
    <t>（法定耐用年数－経過年数）＋（経過年数×０．２）＝残存耐用年数</t>
  </si>
  <si>
    <r>
      <t>８年×０．２＝１．６年→</t>
    </r>
    <r>
      <rPr>
        <sz val="12"/>
        <color indexed="10"/>
        <rFont val="ＭＳ Ｐゴシック"/>
        <family val="3"/>
      </rPr>
      <t>２</t>
    </r>
    <r>
      <rPr>
        <sz val="12"/>
        <rFont val="ＭＳ Ｐゴシック"/>
        <family val="3"/>
      </rPr>
      <t>年</t>
    </r>
  </si>
  <si>
    <t>（例）３年使用したトラクター（耐用年数８年）を購入した場合</t>
  </si>
  <si>
    <t>（８年－３年）＋（３年×０．２）＝５．６年→５年</t>
  </si>
  <si>
    <t>（</t>
  </si>
  <si>
    <t>法定耐用年数</t>
  </si>
  <si>
    <t>経過年数</t>
  </si>
  <si>
    <t>）＋（</t>
  </si>
  <si>
    <t>）＝</t>
  </si>
  <si>
    <t>→</t>
  </si>
  <si>
    <t>－</t>
  </si>
  <si>
    <t>ヨ</t>
  </si>
  <si>
    <t>タ</t>
  </si>
  <si>
    <t>レ</t>
  </si>
  <si>
    <t>ソ</t>
  </si>
  <si>
    <t>その他２</t>
  </si>
  <si>
    <t>⑦</t>
  </si>
  <si>
    <t>⑧</t>
  </si>
  <si>
    <t>　　（①俵－（②俵＋④俵））</t>
  </si>
  <si>
    <t>　　（⑥円×⑦俵）</t>
  </si>
  <si>
    <t>５　米の家事消費分目安を計算します。（年間のおおよその消費量）</t>
  </si>
  <si>
    <t xml:space="preserve">⑥の金額が1俵あたりの金額の目安になります。
</t>
  </si>
  <si>
    <t>　　（販売価格の利用例）</t>
  </si>
  <si>
    <t>６　５の場合の米の家事消費分金額を計算します。</t>
  </si>
  <si>
    <t>○収入金額の明細</t>
  </si>
  <si>
    <t>住所</t>
  </si>
  <si>
    <t>氏名</t>
  </si>
  <si>
    <t>農産物等の
種類品名等</t>
  </si>
  <si>
    <t>作付面積
（飼育・
頭羽数）</t>
  </si>
  <si>
    <t>販売金額</t>
  </si>
  <si>
    <t>家事消費
事業消費
金　　額</t>
  </si>
  <si>
    <t>農　産　物　の　棚　卸　高</t>
  </si>
  <si>
    <t>期　　　　首</t>
  </si>
  <si>
    <t>期　　　　末</t>
  </si>
  <si>
    <t>数　　量</t>
  </si>
  <si>
    <t>金　　額</t>
  </si>
  <si>
    <t>ａ</t>
  </si>
  <si>
    <t>円</t>
  </si>
  <si>
    <t>ｋｇ</t>
  </si>
  <si>
    <t>田　　　　　</t>
  </si>
  <si>
    <t>農産物計</t>
  </si>
  <si>
    <t>耕作面積ａ</t>
  </si>
  <si>
    <t>⑤</t>
  </si>
  <si>
    <t>⑥</t>
  </si>
  <si>
    <t>（A+B)</t>
  </si>
  <si>
    <t>畑</t>
  </si>
  <si>
    <t>A</t>
  </si>
  <si>
    <t>小　計</t>
  </si>
  <si>
    <t>合　　　　計</t>
  </si>
  <si>
    <t>①</t>
  </si>
  <si>
    <t>③</t>
  </si>
  <si>
    <t>（A+B+C)</t>
  </si>
  <si>
    <t>○減価償却費の計算</t>
  </si>
  <si>
    <t>減価償却資産の
名　　 称    等
(繰延資産を含む)</t>
  </si>
  <si>
    <t>面積又は数量</t>
  </si>
  <si>
    <t>取　得
(成　熟)
年　月</t>
  </si>
  <si>
    <t xml:space="preserve"> イ</t>
  </si>
  <si>
    <t>ロ</t>
  </si>
  <si>
    <t>ロ</t>
  </si>
  <si>
    <t>償 却
　　　方 法</t>
  </si>
  <si>
    <t>へ</t>
  </si>
  <si>
    <t>摘　要</t>
  </si>
  <si>
    <t xml:space="preserve"> 取得価額</t>
  </si>
  <si>
    <t xml:space="preserve">           償却の基礎
になる金額</t>
  </si>
  <si>
    <t>償却率</t>
  </si>
  <si>
    <t>本 年 中        の 償 却      期   間</t>
  </si>
  <si>
    <t>本 年 分 の　　　　普通償却費 　（ロ×ハ×ニ）</t>
  </si>
  <si>
    <t>特　別
        償却費</t>
  </si>
  <si>
    <t>本 年 分 の
償却費合計
(ホ＋へ）</t>
  </si>
  <si>
    <t xml:space="preserve">事業専
        用割合  </t>
  </si>
  <si>
    <t>本年分の必要　　　経費算入額　　　　(ト×チ）</t>
  </si>
  <si>
    <t>未償却残高
          (期末残高)</t>
  </si>
  <si>
    <t>年号</t>
  </si>
  <si>
    <t>年</t>
  </si>
  <si>
    <t>月</t>
  </si>
  <si>
    <t>定額</t>
  </si>
  <si>
    <t>　　　　</t>
  </si>
  <si>
    <t>合　計</t>
  </si>
  <si>
    <t>⑩</t>
  </si>
  <si>
    <t>○果樹･牛馬等の育成費用の計算</t>
  </si>
  <si>
    <t>（販売用の牛馬、受託した牛馬は除きます｡）</t>
  </si>
  <si>
    <t>◎本年中における特殊事情</t>
  </si>
  <si>
    <t>果樹･牛馬等
の　名　称</t>
  </si>
  <si>
    <t>取得･生産
･定植等の
年 月 日</t>
  </si>
  <si>
    <t>イ</t>
  </si>
  <si>
    <t>育　成　費　用　の　明　細</t>
  </si>
  <si>
    <t>ト</t>
  </si>
  <si>
    <t>チ</t>
  </si>
  <si>
    <t>ロ,ハ,ホ
の欄の金
額の計算
方    法</t>
  </si>
  <si>
    <t>前年から
の繰越額</t>
  </si>
  <si>
    <t>ロ</t>
  </si>
  <si>
    <t>ハ</t>
  </si>
  <si>
    <t>ニ</t>
  </si>
  <si>
    <t>ホ</t>
  </si>
  <si>
    <t>ヘ</t>
  </si>
  <si>
    <t>本年中に成熟
し た も の の
取  得  価  額</t>
  </si>
  <si>
    <t>翌年への繰越額</t>
  </si>
  <si>
    <t>本年中の種
苗費、種付
料、素畜費</t>
  </si>
  <si>
    <t>本年中の肥
料、農薬等
の投下費用</t>
  </si>
  <si>
    <t>小　　計
（ロ+ハ）</t>
  </si>
  <si>
    <t>育成中の果
樹等から生
じた収入金額</t>
  </si>
  <si>
    <t>本年に取得価額に加算する金額（ニ－ホ）</t>
  </si>
  <si>
    <t>（イ+ヘ-ト）</t>
  </si>
  <si>
    <t>ー２ー</t>
  </si>
  <si>
    <t>《中古資産の耐用年数》</t>
  </si>
  <si>
    <t xml:space="preserve"> 法定耐用年数を全部経過したもの ：法定耐用年数×２０％</t>
  </si>
  <si>
    <t xml:space="preserve"> 法定耐用年数を一部経過したもの:（法定耐用年数ー経過年数）+経過年数×２０％</t>
  </si>
  <si>
    <t>○　償却がすんだものでも、現在使用しているものはすべて書き出して管理してください。</t>
  </si>
  <si>
    <t>F A 0 3 1 1</t>
  </si>
  <si>
    <t>あなたの本年分の農業所得の金額の計算内容をこの表に記載して確定申告書に添付してください。</t>
  </si>
  <si>
    <t>住　所</t>
  </si>
  <si>
    <t>業種名</t>
  </si>
  <si>
    <t>依頼税理士等</t>
  </si>
  <si>
    <t>事務所
所在地</t>
  </si>
  <si>
    <t>農園名</t>
  </si>
  <si>
    <t>氏　名</t>
  </si>
  <si>
    <r>
      <t>フリガナ</t>
    </r>
    <r>
      <rPr>
        <sz val="8"/>
        <rFont val="ＭＳ 明朝"/>
        <family val="1"/>
      </rPr>
      <t xml:space="preserve">
</t>
    </r>
    <r>
      <rPr>
        <sz val="12"/>
        <rFont val="ＭＳ 明朝"/>
        <family val="1"/>
      </rPr>
      <t>氏　名</t>
    </r>
  </si>
  <si>
    <t>印</t>
  </si>
  <si>
    <t>電　話
番　号</t>
  </si>
  <si>
    <t>番号</t>
  </si>
  <si>
    <t xml:space="preserve">  (自　　月　　日　至　　月　　日）</t>
  </si>
  <si>
    <t>○雇人費の内訳</t>
  </si>
  <si>
    <t>科　　　目</t>
  </si>
  <si>
    <t>　金      　額　   (円)</t>
  </si>
  <si>
    <t>　金      　額　   (円)</t>
  </si>
  <si>
    <t>氏名･住所又は作業名</t>
  </si>
  <si>
    <t>日数</t>
  </si>
  <si>
    <t>現　　金</t>
  </si>
  <si>
    <t>合　　計</t>
  </si>
  <si>
    <t>源泉徴収税額</t>
  </si>
  <si>
    <t>収　入　金　額</t>
  </si>
  <si>
    <t>販 売 金 額</t>
  </si>
  <si>
    <t>①</t>
  </si>
  <si>
    <t>経　　　　　費</t>
  </si>
  <si>
    <t>そ　の　他　の　経　費</t>
  </si>
  <si>
    <t>修  繕  費</t>
  </si>
  <si>
    <t>リ</t>
  </si>
  <si>
    <t>現　　物</t>
  </si>
  <si>
    <t>延　　日</t>
  </si>
  <si>
    <t>家事・事業消費</t>
  </si>
  <si>
    <t>②</t>
  </si>
  <si>
    <t>動力光熱費</t>
  </si>
  <si>
    <t>ヌ</t>
  </si>
  <si>
    <t>雑  収  入</t>
  </si>
  <si>
    <t xml:space="preserve">   作業用衣料費   </t>
  </si>
  <si>
    <t>ル</t>
  </si>
  <si>
    <t>小計（①+②+③）</t>
  </si>
  <si>
    <t>④</t>
  </si>
  <si>
    <t>農業共済掛金</t>
  </si>
  <si>
    <t>ヲ</t>
  </si>
  <si>
    <t>農産物の
棚 卸 高</t>
  </si>
  <si>
    <t>期 首</t>
  </si>
  <si>
    <t>期首</t>
  </si>
  <si>
    <t>⑤</t>
  </si>
  <si>
    <t>荷造運賃手数料</t>
  </si>
  <si>
    <t>ワ</t>
  </si>
  <si>
    <t>期 末</t>
  </si>
  <si>
    <t>期末</t>
  </si>
  <si>
    <t>⑥</t>
  </si>
  <si>
    <t>土地改良費</t>
  </si>
  <si>
    <t>カ</t>
  </si>
  <si>
    <t>計（④-⑤+⑥）</t>
  </si>
  <si>
    <t>⑦</t>
  </si>
  <si>
    <t>ヨ</t>
  </si>
  <si>
    <t>⑧</t>
  </si>
  <si>
    <t>雇  人  費</t>
  </si>
  <si>
    <t>タ</t>
  </si>
  <si>
    <t>小作料・賃借料</t>
  </si>
  <si>
    <t>⑨</t>
  </si>
  <si>
    <t>レ</t>
  </si>
  <si>
    <t>減価償却費</t>
  </si>
  <si>
    <t>⑩</t>
  </si>
  <si>
    <t>ソ</t>
  </si>
  <si>
    <t>○小作料･賃借料の内訳</t>
  </si>
  <si>
    <t>貸  倒  金</t>
  </si>
  <si>
    <t>ツ</t>
  </si>
  <si>
    <t>支払先の住所･氏名</t>
  </si>
  <si>
    <t>小作・賃借料の別</t>
  </si>
  <si>
    <t>面積・数量</t>
  </si>
  <si>
    <t>支  払  額</t>
  </si>
  <si>
    <t>利子割引料</t>
  </si>
  <si>
    <t>⑫</t>
  </si>
  <si>
    <t>農産物
以外の
棚卸高</t>
  </si>
  <si>
    <t>ネ</t>
  </si>
  <si>
    <t>そ
の
他
の
経
費</t>
  </si>
  <si>
    <t>租税公課</t>
  </si>
  <si>
    <t>イ</t>
  </si>
  <si>
    <t>期 末</t>
  </si>
  <si>
    <t>ナ</t>
  </si>
  <si>
    <t>種 苗 費</t>
  </si>
  <si>
    <t>経費から差し引く果
樹牛馬等の育成費用</t>
  </si>
  <si>
    <t>ラ</t>
  </si>
  <si>
    <t>○事業専従者の氏名等</t>
  </si>
  <si>
    <t>素 畜 費</t>
  </si>
  <si>
    <t>ハ</t>
  </si>
  <si>
    <r>
      <t>　小計　</t>
    </r>
    <r>
      <rPr>
        <sz val="6"/>
        <rFont val="ＭＳ 明朝"/>
        <family val="1"/>
      </rPr>
      <t>(イからネまでの計-ナ-ラ）</t>
    </r>
  </si>
  <si>
    <t>⑬</t>
  </si>
  <si>
    <t xml:space="preserve">氏　　　　名 （年齢）  </t>
  </si>
  <si>
    <t>続　柄</t>
  </si>
  <si>
    <t>従事月数</t>
  </si>
  <si>
    <t>肥 料 費</t>
  </si>
  <si>
    <t>ニ</t>
  </si>
  <si>
    <t>経   費   計
（⑧から⑫までの計＋⑬）</t>
  </si>
  <si>
    <t>⑭</t>
  </si>
  <si>
    <t>月</t>
  </si>
  <si>
    <t>飼 料 費</t>
  </si>
  <si>
    <t>専従者控除前の　　　　所得金額
(⑦－⑭）</t>
  </si>
  <si>
    <t>⑮</t>
  </si>
  <si>
    <t>農 具 費</t>
  </si>
  <si>
    <t>へ</t>
  </si>
  <si>
    <t>専　従　者　控　除</t>
  </si>
  <si>
    <t>⑯</t>
  </si>
  <si>
    <t>【税務署整理欄】</t>
  </si>
  <si>
    <t>農薬・衛生費</t>
  </si>
  <si>
    <t>ト</t>
  </si>
  <si>
    <t>所得金額 (⑮－⑯）</t>
  </si>
  <si>
    <t>⑰</t>
  </si>
  <si>
    <t>B</t>
  </si>
  <si>
    <t>諸材料費</t>
  </si>
  <si>
    <t>チ</t>
  </si>
  <si>
    <t>⑰のうち、肉用牛について
特例の適用を受ける金額</t>
  </si>
  <si>
    <t>延べ従
事月数</t>
  </si>
  <si>
    <t>ー１ー</t>
  </si>
  <si>
    <t>平成　　年　　月　　日</t>
  </si>
  <si>
    <t>氏名</t>
  </si>
  <si>
    <t>住所</t>
  </si>
  <si>
    <t>収入金額表</t>
  </si>
  <si>
    <t>日付</t>
  </si>
  <si>
    <t>収入</t>
  </si>
  <si>
    <t>残高</t>
  </si>
  <si>
    <t>収入科目</t>
  </si>
  <si>
    <t>合計</t>
  </si>
  <si>
    <t>繰   越</t>
  </si>
  <si>
    <t>販     売     価     格</t>
  </si>
  <si>
    <t>①</t>
  </si>
  <si>
    <t>家 事 ･ 事 業 消 費</t>
  </si>
  <si>
    <t>雑         収        入</t>
  </si>
  <si>
    <t>農産物の棚卸　期首</t>
  </si>
  <si>
    <t>農産物の棚卸　期末</t>
  </si>
  <si>
    <t>合        計</t>
  </si>
  <si>
    <t>⑦</t>
  </si>
  <si>
    <t>経  費  表</t>
  </si>
  <si>
    <t>経費科目</t>
  </si>
  <si>
    <t>二</t>
  </si>
  <si>
    <t>農産物以外棚卸期首</t>
  </si>
  <si>
    <t>農産物以外棚卸期末</t>
  </si>
  <si>
    <t>小計</t>
  </si>
  <si>
    <t>「農産物以外棚卸」は肥料・農薬などの年末の貯蔵品を記載しますが毎年同程度の棚卸は省略することができます。</t>
  </si>
  <si>
    <t>専従者控除前所得</t>
  </si>
  <si>
    <t>専   従   者  控   除</t>
  </si>
  <si>
    <t>所    得    金    額</t>
  </si>
  <si>
    <t>.</t>
  </si>
  <si>
    <t>販売価格</t>
  </si>
  <si>
    <t>雑収入</t>
  </si>
  <si>
    <t>家事･事業消費</t>
  </si>
  <si>
    <t>貸倒金</t>
  </si>
  <si>
    <t>ライスセンター</t>
  </si>
  <si>
    <t>損害保険料</t>
  </si>
  <si>
    <t>定額法減価率</t>
  </si>
  <si>
    <t>1/3</t>
  </si>
  <si>
    <t>-</t>
  </si>
  <si>
    <t>○減価償却費の計算</t>
  </si>
  <si>
    <t>小計</t>
  </si>
  <si>
    <t>経費差引の育成費用</t>
  </si>
  <si>
    <t xml:space="preserve">   農産物の棚卸は毎年同量程度の場合は省略できます。販売用の米や消費期間が比較的長いジャガイモなどの在庫がある場合に記載してください。</t>
  </si>
  <si>
    <t>水稲生産者販売価格計算書</t>
  </si>
  <si>
    <t>⑤</t>
  </si>
  <si>
    <t>その他</t>
  </si>
  <si>
    <t>人</t>
  </si>
  <si>
    <t>専従者控除計算シート</t>
  </si>
  <si>
    <t>○</t>
  </si>
  <si>
    <t>専従者は何人ですか？</t>
  </si>
  <si>
    <t>最大控除額</t>
  </si>
  <si>
    <t>該当控除額</t>
  </si>
  <si>
    <t>配偶者を専従者にしていますか？</t>
  </si>
  <si>
    <t>該当控除額（1人分）</t>
  </si>
  <si>
    <t>今回専従者控除額</t>
  </si>
  <si>
    <t>配偶者分</t>
  </si>
  <si>
    <t>専従者控除をとる場合は、「専従者控除の計算」を選んで計算して下さい。</t>
  </si>
  <si>
    <r>
      <t xml:space="preserve"> 「 専従者控除」額は配偶者86万円、その他の親族50万円ですが、 〔⑮÷（専従者数+1）〕の金額とのいずれか少ない方の金額となります。</t>
    </r>
    <r>
      <rPr>
        <sz val="14"/>
        <color indexed="18"/>
        <rFont val="ＭＳ Ｐゴシック"/>
        <family val="3"/>
      </rPr>
      <t>専従者控除をとるとその人は扶養控除に取れないので有利な方を選択して下さい。</t>
    </r>
  </si>
  <si>
    <t>（１）</t>
  </si>
  <si>
    <t>　（雇人費の合計金額は表示されます。）</t>
  </si>
  <si>
    <t>「収支内訳書（裏）」について</t>
  </si>
  <si>
    <t>　（販売金額、家事消費等、棚卸金額、雑収入、育成費用の合計金額は表示されます。）</t>
  </si>
  <si>
    <t xml:space="preserve">   購入価格１０万円（平成１０年分以前は２０万円）以上の機械などは、「減価償却費の計算」</t>
  </si>
  <si>
    <t>（５）</t>
  </si>
  <si>
    <t xml:space="preserve">   家族で、６ヶ月以上農業に従事している人がいる場合で専従者控除の適用を受ける場合は、</t>
  </si>
  <si>
    <t xml:space="preserve">   事業専従者は、他の親族の配偶者控除・ 配偶者特別控除又は扶養控除の対象とすること</t>
  </si>
  <si>
    <t xml:space="preserve">     １ 使用方法</t>
  </si>
  <si>
    <t>最初に</t>
  </si>
  <si>
    <t xml:space="preserve">  このソフトは、入力枠は</t>
  </si>
  <si>
    <t>色になっています。</t>
  </si>
  <si>
    <t>まず、「計算シート」に、住所･氏名を入力します。</t>
  </si>
  <si>
    <t>（２）</t>
  </si>
  <si>
    <t>（３）</t>
  </si>
  <si>
    <t>（４）</t>
  </si>
  <si>
    <t>決算額の調整</t>
  </si>
  <si>
    <t>専従者控除を確認</t>
  </si>
  <si>
    <t>（６）</t>
  </si>
  <si>
    <t>「収支内訳書」について</t>
  </si>
  <si>
    <t>「収支内訳書」から、提出資料へ転記</t>
  </si>
  <si>
    <t>（７）</t>
  </si>
  <si>
    <t>（８）</t>
  </si>
  <si>
    <t>　「収支内訳書」・「収支内訳表(裏）」・「償却資産表」（必要ならば）を印字し、確定申告書に</t>
  </si>
  <si>
    <t>つける農業所得の「収支内訳表」または市民税申告用の「収支内訳表」に転記してご利用ください。</t>
  </si>
  <si>
    <t>収入支払した分について、「米基準価格計算」ボタンを押して生産者販売単価を求めてから、</t>
  </si>
  <si>
    <t>　　　　農業所得に関係する領収書や請求書などから取引金額などを入力することで、簡単に「収支計算」が</t>
  </si>
  <si>
    <t xml:space="preserve">   　できます。ただし、あくまで小規模農家向けに作成しておりますので、青色申告や畜産農家などには対応</t>
  </si>
  <si>
    <t>　　　しておりませんし、特殊な減価償却などには対応しておりませんのでご了承ください。</t>
  </si>
  <si>
    <t xml:space="preserve">   農産物等棚卸 は直接右の表に入力してください。減価償却費・経費差引の育成費用・専従者控除などは対応ボタンを押して別シートに入力して下さい。</t>
  </si>
  <si>
    <t>経費</t>
  </si>
  <si>
    <t>摘　　要</t>
  </si>
  <si>
    <t>いいえ</t>
  </si>
  <si>
    <t>「計算シート」へ入力します｡</t>
  </si>
  <si>
    <t>　農作物等の棚卸高を入力する場合については「計算シート」の「収入金額表」及び「経費表」</t>
  </si>
  <si>
    <t>減価償却資産の入力をします。（決算時期で間に合います）</t>
  </si>
  <si>
    <t xml:space="preserve">   資産名、数量、購入年月、取得価額、耐用年数、事業専用割合を入力すると、減価償却費</t>
  </si>
  <si>
    <t>、未償却残高を計算します。「一括償却」「果樹」など特殊な償却は、最初に種類を▼で選んで</t>
  </si>
  <si>
    <t>「計算シート」の「専従者控除」ボタンをクリックして 「専従者控除シート」に移動し専従者の人数</t>
  </si>
  <si>
    <t>と「配偶者を専従者にするか」を▼で「はい」「いいえ」を選びます。</t>
  </si>
  <si>
    <t xml:space="preserve">   「摘要」欄は、収入の場合は品種や数量など、支出の場合は購入先や支出内容などを入力</t>
  </si>
  <si>
    <t>し内容が判るようににします。  「科目」欄の入力する「セル」の ▼ をクリックし、表示された売上、</t>
  </si>
  <si>
    <t xml:space="preserve"> 切り捨てた金額とし、計算した年数が2年に満たない場合には、2年とします。）</t>
  </si>
  <si>
    <t>　その端数を切り捨てた金額とし、計算した年数に1年未満の端数があるときは 、その端数を</t>
  </si>
  <si>
    <t>（中古資産の耐用年数の見積りが困難な場合、計算した年数に1年未満の端数があるときは、</t>
  </si>
  <si>
    <t>　販売金額・自家消費等・棚卸金額・雑収入等の内容を該当欄に記入してください。</t>
  </si>
  <si>
    <t>キーを押してください。</t>
  </si>
  <si>
    <t xml:space="preserve">   日付の入力は、1月１5日の場合   1／15   と入力してください。</t>
  </si>
  <si>
    <t>経費の勘定科目を選択後、取引金額を「収入」、「経費」欄に入力してください。</t>
  </si>
  <si>
    <t>の「棚卸期首期末」欄で直接入力してください。</t>
  </si>
  <si>
    <t>欄などで計算をしてください。</t>
  </si>
  <si>
    <t>　育成費用等があれば「収支内訳表（裏）」に入力してください。また、棚卸分等を計上するので</t>
  </si>
  <si>
    <t>あれば「計算シート」の「収入金額表」及び「経費表」へ入力してください。また、自家消費分など米で</t>
  </si>
  <si>
    <t>その単価を利用して金額化し「計算シート」に入力してください。</t>
  </si>
  <si>
    <t>ができません。扶養にとることと、どちらが有利か判断して選んでください。</t>
  </si>
  <si>
    <t>　雇人費・小作料・賃借料・事業専従者があれば該当欄に内容を記入してください。</t>
  </si>
  <si>
    <t>　肉用牛について特例の適用を受けている場合も該当欄に記入してください。</t>
  </si>
  <si>
    <t>から入力してください。なお、特別償却や途中で廃棄の場合などは、税務署で取扱いを確認し</t>
  </si>
  <si>
    <t>てください。「償却資産表」の下から３段は今年度償却額等を直接入力できます。</t>
  </si>
  <si>
    <t xml:space="preserve">  をクリックして、計算年分を入力し、【Ｅｎｔｅｒ】</t>
  </si>
  <si>
    <t>平成○年分　農業所得　…</t>
  </si>
  <si>
    <t>新定額法償却率</t>
  </si>
  <si>
    <t>1/3</t>
  </si>
  <si>
    <t>一括</t>
  </si>
  <si>
    <t>耐用
年数（旧）</t>
  </si>
  <si>
    <t>耐用
年数
（新）</t>
  </si>
  <si>
    <t>償却率
（旧）</t>
  </si>
  <si>
    <t>償却率
（新）</t>
  </si>
  <si>
    <t>耐用
年数
（旧）</t>
  </si>
  <si>
    <t>償却率（旧）</t>
  </si>
  <si>
    <t>特　別
        償却費</t>
  </si>
  <si>
    <t>組合費</t>
  </si>
  <si>
    <t>⑧</t>
  </si>
  <si>
    <t>⑨</t>
  </si>
  <si>
    <t>⑩</t>
  </si>
  <si>
    <t>⑫</t>
  </si>
  <si>
    <t>イ</t>
  </si>
  <si>
    <t>ハ</t>
  </si>
  <si>
    <t>ヘ</t>
  </si>
  <si>
    <t>ト</t>
  </si>
  <si>
    <t>チ</t>
  </si>
  <si>
    <t>リ</t>
  </si>
  <si>
    <t>ヌ</t>
  </si>
  <si>
    <t>ル</t>
  </si>
  <si>
    <t>ヲ</t>
  </si>
  <si>
    <t>ワ</t>
  </si>
  <si>
    <t>カ</t>
  </si>
  <si>
    <t>ヨ</t>
  </si>
  <si>
    <t>タ</t>
  </si>
  <si>
    <t>レ</t>
  </si>
  <si>
    <t>ツ</t>
  </si>
  <si>
    <t>⑭</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</si>
</sst>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俵&quot;"/>
    <numFmt numFmtId="177" formatCode="#,###&quot;円&quot;"/>
    <numFmt numFmtId="178" formatCode="0.00_ "/>
    <numFmt numFmtId="179" formatCode="0.000_ "/>
    <numFmt numFmtId="180" formatCode="0.0_);[Red]\(0.0\)"/>
    <numFmt numFmtId="181" formatCode="##,##0.0&quot;俵&quot;"/>
    <numFmt numFmtId="182" formatCode="#,###&quot;年&quot;"/>
    <numFmt numFmtId="183" formatCode="##,##0.0&quot;年&quot;"/>
    <numFmt numFmtId="184" formatCode="#,##0_ "/>
    <numFmt numFmtId="185" formatCode="#,##0_);[Red]\(#,##0\)"/>
    <numFmt numFmtId="186" formatCode="#,##0.000;[Red]\-#,##0.000"/>
    <numFmt numFmtId="187" formatCode="#,##0_ ;[Red]\-#,##0\ "/>
    <numFmt numFmtId="188" formatCode="&quot;平&quot;&quot;成&quot;##&quot;年&quot;&quot;分&quot;"/>
    <numFmt numFmtId="189" formatCode="&quot;平成　&quot;##&quot;　年分　農業所得　計算シート&quot;"/>
    <numFmt numFmtId="190" formatCode="&quot;¥&quot;#,##0;[Red]&quot;¥&quot;#,##0"/>
    <numFmt numFmtId="191" formatCode="[&lt;=999]000;[&lt;=99999]000\-00;000\-0000"/>
    <numFmt numFmtId="192" formatCode="&quot;平&quot;&quot;成&quot;##&quot;集&quot;&quot;計&quot;&quot;表&quot;&quot;収&quot;&quot;入&quot;&quot;・&quot;&quot;必&quot;&quot;要&quot;&quot;経&quot;&quot;費&quot;&quot;一&quot;&quot;覧&quot;&quot;表&quot;"/>
    <numFmt numFmtId="193" formatCode="mmm\-yyyy"/>
    <numFmt numFmtId="194" formatCode="#,##0.000_ ;[Red]\-#,##0.000\ "/>
    <numFmt numFmtId="195" formatCode="&quot;平成&quot;##&quot;年&quot;"/>
    <numFmt numFmtId="196" formatCode="&quot;平成&quot;##\+\1&quot;年&quot;"/>
    <numFmt numFmtId="197" formatCode="0.000"/>
    <numFmt numFmtId="198" formatCode="0.0"/>
    <numFmt numFmtId="199" formatCode="#\ ?/16"/>
    <numFmt numFmtId="200" formatCode="#\ ??/12"/>
    <numFmt numFmtId="201" formatCode="\ ??/12"/>
    <numFmt numFmtId="202" formatCode="&quot;Yes&quot;;&quot;Yes&quot;;&quot;No&quot;"/>
    <numFmt numFmtId="203" formatCode="&quot;True&quot;;&quot;True&quot;;&quot;False&quot;"/>
    <numFmt numFmtId="204" formatCode="&quot;On&quot;;&quot;On&quot;;&quot;Off&quot;"/>
    <numFmt numFmtId="205" formatCode="#,###;[Red]\-#,##0"/>
    <numFmt numFmtId="206" formatCode="#,##0;[Red]#,##0"/>
    <numFmt numFmtId="207" formatCode="#"/>
  </numFmts>
  <fonts count="80">
    <font>
      <sz val="12"/>
      <name val="ＭＳ Ｐゴシック"/>
      <family val="3"/>
    </font>
    <font>
      <sz val="6"/>
      <name val="ＭＳ Ｐゴシック"/>
      <family val="3"/>
    </font>
    <font>
      <b/>
      <sz val="9"/>
      <name val="ＭＳ Ｐゴシック"/>
      <family val="3"/>
    </font>
    <font>
      <sz val="11"/>
      <name val="ＭＳ Ｐゴシック"/>
      <family val="3"/>
    </font>
    <font>
      <sz val="10"/>
      <name val="ＭＳ Ｐゴシック"/>
      <family val="3"/>
    </font>
    <font>
      <sz val="12"/>
      <color indexed="10"/>
      <name val="ＭＳ Ｐゴシック"/>
      <family val="3"/>
    </font>
    <font>
      <b/>
      <sz val="12"/>
      <color indexed="10"/>
      <name val="ＭＳ Ｐゴシック"/>
      <family val="3"/>
    </font>
    <font>
      <u val="single"/>
      <sz val="12"/>
      <color indexed="12"/>
      <name val="ＭＳ Ｐゴシック"/>
      <family val="3"/>
    </font>
    <font>
      <u val="single"/>
      <sz val="12"/>
      <color indexed="36"/>
      <name val="ＭＳ Ｐゴシック"/>
      <family val="3"/>
    </font>
    <font>
      <b/>
      <sz val="12"/>
      <name val="ＭＳ Ｐゴシック"/>
      <family val="3"/>
    </font>
    <font>
      <sz val="8"/>
      <name val="ＭＳ Ｐゴシック"/>
      <family val="3"/>
    </font>
    <font>
      <sz val="10"/>
      <name val="ＭＳ 明朝"/>
      <family val="1"/>
    </font>
    <font>
      <sz val="12"/>
      <name val="ＭＳ 明朝"/>
      <family val="1"/>
    </font>
    <font>
      <sz val="11"/>
      <name val="ＭＳ 明朝"/>
      <family val="1"/>
    </font>
    <font>
      <sz val="9"/>
      <name val="ＭＳ 明朝"/>
      <family val="1"/>
    </font>
    <font>
      <sz val="8"/>
      <name val="ＭＳ 明朝"/>
      <family val="1"/>
    </font>
    <font>
      <sz val="6"/>
      <name val="ＭＳ 明朝"/>
      <family val="1"/>
    </font>
    <font>
      <sz val="10"/>
      <name val="ＭＳ ゴシック"/>
      <family val="3"/>
    </font>
    <font>
      <b/>
      <sz val="10"/>
      <name val="ＭＳ Ｐゴシック"/>
      <family val="3"/>
    </font>
    <font>
      <sz val="8"/>
      <name val="ＭＳ ゴシック"/>
      <family val="3"/>
    </font>
    <font>
      <sz val="11"/>
      <name val="ＭＳ ゴシック"/>
      <family val="3"/>
    </font>
    <font>
      <sz val="9"/>
      <name val="ＭＳ Ｐゴシック"/>
      <family val="3"/>
    </font>
    <font>
      <b/>
      <sz val="8"/>
      <name val="ＭＳ Ｐゴシック"/>
      <family val="3"/>
    </font>
    <font>
      <b/>
      <sz val="16"/>
      <name val="ＭＳ 明朝"/>
      <family val="1"/>
    </font>
    <font>
      <sz val="14"/>
      <name val="ＭＳ 明朝"/>
      <family val="1"/>
    </font>
    <font>
      <b/>
      <sz val="11"/>
      <name val="ＭＳ 明朝"/>
      <family val="1"/>
    </font>
    <font>
      <b/>
      <sz val="11"/>
      <name val="ＭＳ Ｐゴシック"/>
      <family val="3"/>
    </font>
    <font>
      <sz val="16"/>
      <name val="ＭＳ Ｐゴシック"/>
      <family val="3"/>
    </font>
    <font>
      <b/>
      <sz val="14"/>
      <name val="ＭＳ 明朝"/>
      <family val="1"/>
    </font>
    <font>
      <b/>
      <sz val="12"/>
      <name val="ＭＳ 明朝"/>
      <family val="1"/>
    </font>
    <font>
      <sz val="14"/>
      <name val="ＭＳ Ｐゴシック"/>
      <family val="3"/>
    </font>
    <font>
      <b/>
      <sz val="10"/>
      <name val="ＭＳ ゴシック"/>
      <family val="3"/>
    </font>
    <font>
      <b/>
      <sz val="11"/>
      <name val="ＭＳ ゴシック"/>
      <family val="3"/>
    </font>
    <font>
      <b/>
      <sz val="11"/>
      <color indexed="10"/>
      <name val="ＭＳ Ｐゴシック"/>
      <family val="3"/>
    </font>
    <font>
      <i/>
      <sz val="11"/>
      <color indexed="10"/>
      <name val="ＭＳ Ｐゴシック"/>
      <family val="3"/>
    </font>
    <font>
      <sz val="11"/>
      <color indexed="10"/>
      <name val="ＭＳ Ｐゴシック"/>
      <family val="3"/>
    </font>
    <font>
      <sz val="18"/>
      <name val="ＭＳ Ｐゴシック"/>
      <family val="3"/>
    </font>
    <font>
      <sz val="12"/>
      <color indexed="8"/>
      <name val="ＭＳ Ｐゴシック"/>
      <family val="3"/>
    </font>
    <font>
      <sz val="12"/>
      <color indexed="9"/>
      <name val="ＭＳ Ｐゴシック"/>
      <family val="3"/>
    </font>
    <font>
      <sz val="14"/>
      <color indexed="18"/>
      <name val="ＭＳ Ｐゴシック"/>
      <family val="3"/>
    </font>
    <font>
      <sz val="20"/>
      <name val="ＭＳ Ｐ明朝"/>
      <family val="1"/>
    </font>
    <font>
      <sz val="12"/>
      <name val="ＭＳ Ｐ明朝"/>
      <family val="1"/>
    </font>
    <font>
      <sz val="11"/>
      <name val="ＭＳ Ｐ明朝"/>
      <family val="1"/>
    </font>
    <font>
      <sz val="12"/>
      <color indexed="1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style="medium"/>
      <top style="medium"/>
      <bottom style="mediu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color indexed="12"/>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color indexed="63"/>
      </left>
      <right>
        <color indexed="63"/>
      </right>
      <top style="double">
        <color indexed="12"/>
      </top>
      <bottom style="double">
        <color indexed="12"/>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double"/>
      <top style="thin"/>
      <bottom style="thin"/>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protection/>
    </xf>
    <xf numFmtId="0" fontId="8" fillId="0" borderId="0" applyNumberFormat="0" applyFill="0" applyBorder="0" applyAlignment="0" applyProtection="0"/>
    <xf numFmtId="0" fontId="79" fillId="32" borderId="0" applyNumberFormat="0" applyBorder="0" applyAlignment="0" applyProtection="0"/>
  </cellStyleXfs>
  <cellXfs count="1027">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indent="3"/>
    </xf>
    <xf numFmtId="0" fontId="0" fillId="0" borderId="0" xfId="0" applyAlignment="1">
      <alignment horizontal="left" vertical="center" indent="1"/>
    </xf>
    <xf numFmtId="0" fontId="0" fillId="0" borderId="0" xfId="0" applyNumberFormat="1" applyAlignment="1">
      <alignment horizontal="left" vertical="center" indent="2"/>
    </xf>
    <xf numFmtId="0" fontId="5"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indent="2"/>
    </xf>
    <xf numFmtId="0" fontId="0" fillId="0" borderId="0" xfId="0" applyAlignment="1">
      <alignment horizontal="right" vertical="center"/>
    </xf>
    <xf numFmtId="0" fontId="0" fillId="33" borderId="0" xfId="0" applyFill="1" applyAlignment="1">
      <alignment vertical="center"/>
    </xf>
    <xf numFmtId="0" fontId="0" fillId="0" borderId="0" xfId="0" applyFill="1" applyBorder="1" applyAlignment="1">
      <alignment horizontal="center" vertical="center"/>
    </xf>
    <xf numFmtId="181" fontId="0" fillId="34" borderId="10" xfId="0" applyNumberFormat="1" applyFill="1" applyBorder="1" applyAlignment="1" applyProtection="1">
      <alignment vertical="center"/>
      <protection locked="0"/>
    </xf>
    <xf numFmtId="177" fontId="0" fillId="34" borderId="10" xfId="0" applyNumberFormat="1" applyFill="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vertical="center"/>
      <protection/>
    </xf>
    <xf numFmtId="0" fontId="0" fillId="0" borderId="0" xfId="0" applyAlignment="1" applyProtection="1">
      <alignment vertical="center"/>
      <protection hidden="1"/>
    </xf>
    <xf numFmtId="0" fontId="0" fillId="0" borderId="0" xfId="0"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Border="1" applyAlignment="1" applyProtection="1">
      <alignment vertical="center"/>
      <protection/>
    </xf>
    <xf numFmtId="38" fontId="11" fillId="0" borderId="0" xfId="0" applyNumberFormat="1" applyFont="1" applyBorder="1" applyAlignment="1" applyProtection="1">
      <alignment horizontal="right" vertical="center"/>
      <protection/>
    </xf>
    <xf numFmtId="0" fontId="0" fillId="0" borderId="0" xfId="0" applyAlignment="1" applyProtection="1">
      <alignment vertical="center"/>
      <protection/>
    </xf>
    <xf numFmtId="0" fontId="12" fillId="0" borderId="0" xfId="0" applyFont="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lignment vertical="center"/>
    </xf>
    <xf numFmtId="0" fontId="13"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horizontal="center" vertical="center"/>
      <protection/>
    </xf>
    <xf numFmtId="0" fontId="13" fillId="0" borderId="11" xfId="0" applyFont="1" applyBorder="1" applyAlignment="1" applyProtection="1">
      <alignment horizontal="center" vertical="center" textRotation="255" wrapText="1"/>
      <protection/>
    </xf>
    <xf numFmtId="0" fontId="13" fillId="0" borderId="12" xfId="0" applyFont="1" applyBorder="1" applyAlignment="1" applyProtection="1">
      <alignment horizontal="center" vertical="center" textRotation="255" wrapText="1"/>
      <protection/>
    </xf>
    <xf numFmtId="0" fontId="11" fillId="0" borderId="12" xfId="0" applyFont="1" applyBorder="1" applyAlignment="1" applyProtection="1">
      <alignment horizontal="center" vertical="center" textRotation="255"/>
      <protection/>
    </xf>
    <xf numFmtId="38" fontId="10" fillId="35" borderId="13" xfId="49" applyFont="1" applyFill="1" applyBorder="1" applyAlignment="1" applyProtection="1">
      <alignment horizontal="right" vertical="center"/>
      <protection hidden="1"/>
    </xf>
    <xf numFmtId="0" fontId="0" fillId="0" borderId="0" xfId="0" applyBorder="1" applyAlignment="1" applyProtection="1">
      <alignment horizontal="right" vertical="center"/>
      <protection/>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38" fontId="4" fillId="35" borderId="14" xfId="0" applyNumberFormat="1" applyFont="1" applyFill="1" applyBorder="1" applyAlignment="1" applyProtection="1">
      <alignment horizontal="right" vertical="center"/>
      <protection hidden="1"/>
    </xf>
    <xf numFmtId="38" fontId="4" fillId="35" borderId="17" xfId="0" applyNumberFormat="1" applyFont="1" applyFill="1" applyBorder="1" applyAlignment="1" applyProtection="1">
      <alignment horizontal="right" vertical="center"/>
      <protection hidden="1"/>
    </xf>
    <xf numFmtId="0" fontId="11" fillId="0" borderId="12" xfId="0" applyFont="1" applyBorder="1" applyAlignment="1" applyProtection="1">
      <alignment horizontal="center" vertical="center" textRotation="255" wrapText="1"/>
      <protection/>
    </xf>
    <xf numFmtId="38" fontId="21" fillId="35" borderId="13" xfId="49" applyFont="1" applyFill="1" applyBorder="1" applyAlignment="1" applyProtection="1">
      <alignment horizontal="left" vertical="center"/>
      <protection/>
    </xf>
    <xf numFmtId="38" fontId="21" fillId="35" borderId="13" xfId="49" applyFont="1" applyFill="1" applyBorder="1" applyAlignment="1" applyProtection="1">
      <alignment horizontal="left" vertical="center"/>
      <protection hidden="1"/>
    </xf>
    <xf numFmtId="0" fontId="13" fillId="0" borderId="18" xfId="0" applyFont="1" applyBorder="1" applyAlignment="1" applyProtection="1">
      <alignment horizontal="center" vertical="center" textRotation="255" wrapText="1"/>
      <protection/>
    </xf>
    <xf numFmtId="0" fontId="13" fillId="33" borderId="0" xfId="0" applyFont="1" applyFill="1" applyBorder="1" applyAlignment="1" applyProtection="1">
      <alignment horizontal="right" vertical="center"/>
      <protection/>
    </xf>
    <xf numFmtId="38" fontId="4" fillId="35" borderId="14" xfId="49" applyFont="1" applyFill="1" applyBorder="1" applyAlignment="1" applyProtection="1">
      <alignment horizontal="right" vertical="center"/>
      <protection/>
    </xf>
    <xf numFmtId="38" fontId="4" fillId="35" borderId="14" xfId="0" applyNumberFormat="1" applyFont="1" applyFill="1" applyBorder="1" applyAlignment="1" applyProtection="1">
      <alignment horizontal="right" vertical="center"/>
      <protection/>
    </xf>
    <xf numFmtId="38" fontId="4" fillId="35" borderId="14" xfId="49" applyFont="1" applyFill="1" applyBorder="1" applyAlignment="1" applyProtection="1">
      <alignment horizontal="right" vertical="center"/>
      <protection hidden="1"/>
    </xf>
    <xf numFmtId="0" fontId="12" fillId="0" borderId="0" xfId="0" applyFont="1" applyFill="1" applyBorder="1" applyAlignment="1" applyProtection="1">
      <alignment horizontal="left" vertical="center"/>
      <protection/>
    </xf>
    <xf numFmtId="0" fontId="13" fillId="0" borderId="0" xfId="0" applyFont="1" applyAlignment="1" applyProtection="1">
      <alignment vertical="center"/>
      <protection/>
    </xf>
    <xf numFmtId="0" fontId="13" fillId="0" borderId="0" xfId="0" applyFont="1" applyAlignment="1" applyProtection="1">
      <alignment horizontal="left"/>
      <protection/>
    </xf>
    <xf numFmtId="0" fontId="13" fillId="0" borderId="0" xfId="0" applyFont="1" applyAlignment="1" applyProtection="1">
      <alignment vertical="center"/>
      <protection hidden="1"/>
    </xf>
    <xf numFmtId="0" fontId="15" fillId="0" borderId="0" xfId="0" applyFont="1" applyFill="1" applyBorder="1" applyAlignment="1" applyProtection="1">
      <alignment horizontal="center" vertical="center" wrapText="1"/>
      <protection hidden="1"/>
    </xf>
    <xf numFmtId="38" fontId="21" fillId="36" borderId="19" xfId="49" applyFont="1" applyFill="1" applyBorder="1" applyAlignment="1" applyProtection="1">
      <alignment horizontal="left" vertical="center"/>
      <protection hidden="1"/>
    </xf>
    <xf numFmtId="38" fontId="4" fillId="36" borderId="20" xfId="49" applyFont="1" applyFill="1" applyBorder="1" applyAlignment="1" applyProtection="1">
      <alignment horizontal="right" vertical="center"/>
      <protection hidden="1"/>
    </xf>
    <xf numFmtId="38" fontId="12" fillId="0" borderId="0" xfId="49" applyFont="1" applyFill="1" applyBorder="1" applyAlignment="1" applyProtection="1">
      <alignment horizontal="center" vertical="center"/>
      <protection/>
    </xf>
    <xf numFmtId="38" fontId="12"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xf>
    <xf numFmtId="38" fontId="14" fillId="0" borderId="21" xfId="49" applyFont="1" applyFill="1" applyBorder="1" applyAlignment="1" applyProtection="1">
      <alignment horizontal="center" vertical="center"/>
      <protection/>
    </xf>
    <xf numFmtId="38" fontId="14" fillId="0" borderId="22"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14" fillId="0" borderId="13" xfId="49" applyFont="1" applyFill="1" applyBorder="1" applyAlignment="1" applyProtection="1">
      <alignment horizontal="center" vertical="center"/>
      <protection/>
    </xf>
    <xf numFmtId="0" fontId="15" fillId="36" borderId="2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36" borderId="0" xfId="0" applyFont="1" applyFill="1" applyBorder="1" applyAlignment="1" applyProtection="1">
      <alignment horizontal="center" vertical="center"/>
      <protection/>
    </xf>
    <xf numFmtId="0" fontId="3" fillId="0" borderId="0" xfId="0" applyFont="1" applyBorder="1" applyAlignment="1" applyProtection="1">
      <alignment vertical="top"/>
      <protection/>
    </xf>
    <xf numFmtId="0" fontId="3" fillId="0" borderId="0" xfId="0" applyFont="1" applyAlignment="1" applyProtection="1">
      <alignment vertical="center"/>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protection hidden="1"/>
    </xf>
    <xf numFmtId="0" fontId="3"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center" wrapText="1" shrinkToFi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left" vertical="top"/>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center"/>
      <protection hidden="1"/>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0" xfId="0" applyBorder="1" applyAlignment="1" applyProtection="1">
      <alignment/>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right"/>
      <protection hidden="1"/>
    </xf>
    <xf numFmtId="38" fontId="3" fillId="0" borderId="0" xfId="49" applyFont="1" applyBorder="1" applyAlignment="1" applyProtection="1">
      <alignment horizontal="right"/>
      <protection hidden="1"/>
    </xf>
    <xf numFmtId="0" fontId="3"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wrapText="1"/>
      <protection hidden="1"/>
    </xf>
    <xf numFmtId="38" fontId="0" fillId="0" borderId="0" xfId="0" applyNumberFormat="1" applyBorder="1" applyAlignment="1" applyProtection="1">
      <alignment/>
      <protection hidden="1"/>
    </xf>
    <xf numFmtId="38" fontId="3" fillId="0" borderId="0" xfId="49" applyFont="1" applyBorder="1" applyAlignment="1" applyProtection="1">
      <alignment horizontal="left"/>
      <protection hidden="1"/>
    </xf>
    <xf numFmtId="0" fontId="3" fillId="0" borderId="0" xfId="0" applyFont="1" applyBorder="1" applyAlignment="1" applyProtection="1">
      <alignment horizontal="center" wrapText="1"/>
      <protection hidden="1"/>
    </xf>
    <xf numFmtId="38" fontId="3" fillId="0" borderId="0" xfId="49" applyFont="1" applyBorder="1" applyAlignment="1" applyProtection="1">
      <alignment horizontal="center"/>
      <protection hidden="1"/>
    </xf>
    <xf numFmtId="38" fontId="3" fillId="0" borderId="0" xfId="49" applyFont="1" applyBorder="1" applyAlignment="1" applyProtection="1">
      <alignment/>
      <protection hidden="1"/>
    </xf>
    <xf numFmtId="0" fontId="0" fillId="0" borderId="0" xfId="0" applyBorder="1" applyAlignment="1" applyProtection="1">
      <alignment horizontal="left"/>
      <protection hidden="1"/>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9" fillId="33" borderId="0" xfId="0" applyFont="1" applyFill="1" applyBorder="1" applyAlignment="1" applyProtection="1">
      <alignment horizontal="center"/>
      <protection/>
    </xf>
    <xf numFmtId="0" fontId="0" fillId="0" borderId="0" xfId="0" applyFill="1" applyBorder="1" applyAlignment="1" applyProtection="1">
      <alignment vertical="center"/>
      <protection/>
    </xf>
    <xf numFmtId="0" fontId="13" fillId="33" borderId="0" xfId="0" applyFont="1" applyFill="1" applyAlignment="1" applyProtection="1">
      <alignment vertical="center"/>
      <protection/>
    </xf>
    <xf numFmtId="0" fontId="13" fillId="33" borderId="0" xfId="0" applyFont="1" applyFill="1" applyAlignment="1">
      <alignment vertical="center"/>
    </xf>
    <xf numFmtId="0" fontId="24" fillId="33" borderId="21" xfId="0" applyFont="1" applyFill="1" applyBorder="1" applyAlignment="1" applyProtection="1">
      <alignment horizontal="center" vertical="center" shrinkToFit="1"/>
      <protection/>
    </xf>
    <xf numFmtId="0" fontId="24" fillId="33" borderId="15" xfId="0" applyFont="1" applyFill="1" applyBorder="1" applyAlignment="1" applyProtection="1">
      <alignment horizontal="center" vertical="center" shrinkToFit="1"/>
      <protection/>
    </xf>
    <xf numFmtId="0" fontId="13" fillId="33" borderId="0" xfId="0" applyFont="1" applyFill="1" applyAlignment="1">
      <alignment horizontal="left"/>
    </xf>
    <xf numFmtId="0" fontId="11" fillId="33" borderId="0" xfId="0" applyFont="1" applyFill="1" applyAlignment="1">
      <alignment horizontal="left"/>
    </xf>
    <xf numFmtId="0" fontId="13" fillId="33" borderId="0" xfId="0" applyFont="1" applyFill="1" applyBorder="1" applyAlignment="1">
      <alignment horizontal="center" vertical="center"/>
    </xf>
    <xf numFmtId="0" fontId="13" fillId="33" borderId="0" xfId="0" applyFont="1" applyFill="1" applyBorder="1" applyAlignment="1">
      <alignment horizontal="center"/>
    </xf>
    <xf numFmtId="0" fontId="0" fillId="33" borderId="0" xfId="0" applyFill="1" applyAlignment="1" applyProtection="1">
      <alignment vertical="center"/>
      <protection hidden="1"/>
    </xf>
    <xf numFmtId="0" fontId="13" fillId="33" borderId="0" xfId="0" applyFont="1" applyFill="1" applyAlignment="1" applyProtection="1">
      <alignment horizontal="left"/>
      <protection hidden="1"/>
    </xf>
    <xf numFmtId="0" fontId="13" fillId="0" borderId="0" xfId="0" applyFont="1" applyFill="1" applyBorder="1" applyAlignment="1">
      <alignment horizontal="center"/>
    </xf>
    <xf numFmtId="0" fontId="13" fillId="33" borderId="0" xfId="0" applyFont="1" applyFill="1" applyBorder="1" applyAlignment="1" applyProtection="1">
      <alignment horizontal="left"/>
      <protection hidden="1"/>
    </xf>
    <xf numFmtId="0" fontId="13" fillId="33" borderId="0" xfId="0" applyFont="1" applyFill="1" applyBorder="1" applyAlignment="1">
      <alignment horizontal="left"/>
    </xf>
    <xf numFmtId="0" fontId="11" fillId="33" borderId="0" xfId="0" applyFont="1" applyFill="1" applyAlignment="1">
      <alignment horizontal="left" vertical="top"/>
    </xf>
    <xf numFmtId="0" fontId="11" fillId="33" borderId="15" xfId="0" applyFont="1" applyFill="1" applyBorder="1" applyAlignment="1">
      <alignment horizontal="left"/>
    </xf>
    <xf numFmtId="0" fontId="15" fillId="33" borderId="10" xfId="0" applyFont="1" applyFill="1" applyBorder="1" applyAlignment="1" applyProtection="1">
      <alignment horizontal="center" vertical="center"/>
      <protection hidden="1"/>
    </xf>
    <xf numFmtId="0" fontId="11" fillId="33" borderId="0" xfId="0" applyFont="1" applyFill="1" applyBorder="1" applyAlignment="1">
      <alignment horizontal="center" vertical="center"/>
    </xf>
    <xf numFmtId="0" fontId="0" fillId="33" borderId="0" xfId="0" applyFill="1" applyAlignment="1">
      <alignment vertical="center"/>
    </xf>
    <xf numFmtId="38" fontId="28" fillId="33" borderId="0" xfId="49" applyFont="1" applyFill="1" applyBorder="1" applyAlignment="1">
      <alignment vertical="center"/>
    </xf>
    <xf numFmtId="38" fontId="16" fillId="33" borderId="13" xfId="0" applyNumberFormat="1" applyFont="1" applyFill="1" applyBorder="1" applyAlignment="1" applyProtection="1">
      <alignment horizontal="right" vertical="center"/>
      <protection/>
    </xf>
    <xf numFmtId="38" fontId="13" fillId="33" borderId="21" xfId="0" applyNumberFormat="1" applyFont="1" applyFill="1" applyBorder="1" applyAlignment="1" applyProtection="1">
      <alignment vertical="center"/>
      <protection/>
    </xf>
    <xf numFmtId="38" fontId="28" fillId="33" borderId="0" xfId="49" applyFont="1" applyFill="1" applyBorder="1" applyAlignment="1">
      <alignment horizontal="right" vertical="center"/>
    </xf>
    <xf numFmtId="38" fontId="3" fillId="33" borderId="17" xfId="0" applyNumberFormat="1" applyFont="1" applyFill="1" applyBorder="1" applyAlignment="1" applyProtection="1">
      <alignment horizontal="right" vertical="center"/>
      <protection/>
    </xf>
    <xf numFmtId="38" fontId="3" fillId="33" borderId="0" xfId="0" applyNumberFormat="1" applyFont="1" applyFill="1" applyBorder="1" applyAlignment="1" applyProtection="1">
      <alignment horizontal="right" vertical="center"/>
      <protection/>
    </xf>
    <xf numFmtId="184" fontId="13" fillId="36" borderId="22" xfId="0" applyNumberFormat="1" applyFont="1" applyFill="1" applyBorder="1" applyAlignment="1" applyProtection="1">
      <alignment horizontal="right" vertical="center" wrapText="1"/>
      <protection hidden="1"/>
    </xf>
    <xf numFmtId="38" fontId="3" fillId="36" borderId="13" xfId="0" applyNumberFormat="1" applyFont="1" applyFill="1" applyBorder="1" applyAlignment="1">
      <alignment horizontal="right" vertical="center"/>
    </xf>
    <xf numFmtId="38" fontId="3" fillId="36" borderId="21" xfId="0" applyNumberFormat="1" applyFont="1" applyFill="1" applyBorder="1" applyAlignment="1">
      <alignment horizontal="right" vertical="center"/>
    </xf>
    <xf numFmtId="38" fontId="3" fillId="36" borderId="22" xfId="0" applyNumberFormat="1" applyFont="1" applyFill="1" applyBorder="1" applyAlignment="1">
      <alignment horizontal="right" vertical="center"/>
    </xf>
    <xf numFmtId="184" fontId="13" fillId="36" borderId="16" xfId="0" applyNumberFormat="1" applyFont="1" applyFill="1" applyBorder="1" applyAlignment="1" applyProtection="1">
      <alignment horizontal="right" vertical="center" wrapText="1"/>
      <protection hidden="1"/>
    </xf>
    <xf numFmtId="184" fontId="0" fillId="36" borderId="0" xfId="0" applyNumberFormat="1" applyFill="1" applyBorder="1" applyAlignment="1" applyProtection="1">
      <alignment horizontal="right" vertical="center" wrapText="1"/>
      <protection hidden="1"/>
    </xf>
    <xf numFmtId="184" fontId="0" fillId="36" borderId="15" xfId="0" applyNumberFormat="1" applyFill="1" applyBorder="1" applyAlignment="1" applyProtection="1">
      <alignment horizontal="right" vertical="center" wrapText="1"/>
      <protection hidden="1"/>
    </xf>
    <xf numFmtId="38" fontId="20" fillId="36" borderId="14" xfId="0" applyNumberFormat="1" applyFont="1" applyFill="1" applyBorder="1" applyAlignment="1" applyProtection="1">
      <alignment horizontal="right" vertical="center"/>
      <protection hidden="1"/>
    </xf>
    <xf numFmtId="38" fontId="20" fillId="36" borderId="15" xfId="0" applyNumberFormat="1" applyFont="1" applyFill="1" applyBorder="1" applyAlignment="1" applyProtection="1">
      <alignment horizontal="right" vertical="center"/>
      <protection hidden="1"/>
    </xf>
    <xf numFmtId="38" fontId="20" fillId="36" borderId="16" xfId="0" applyNumberFormat="1" applyFont="1" applyFill="1" applyBorder="1" applyAlignment="1" applyProtection="1">
      <alignment horizontal="right" vertical="center"/>
      <protection hidden="1"/>
    </xf>
    <xf numFmtId="0" fontId="0" fillId="33" borderId="21" xfId="0" applyFill="1" applyBorder="1" applyAlignment="1">
      <alignment vertical="center"/>
    </xf>
    <xf numFmtId="187" fontId="27" fillId="37" borderId="10" xfId="49" applyNumberFormat="1" applyFont="1" applyFill="1" applyBorder="1" applyAlignment="1" applyProtection="1">
      <alignment horizontal="right" vertical="center"/>
      <protection hidden="1"/>
    </xf>
    <xf numFmtId="0" fontId="15" fillId="33" borderId="0" xfId="0" applyFont="1" applyFill="1" applyBorder="1" applyAlignment="1">
      <alignment horizontal="center" vertical="center"/>
    </xf>
    <xf numFmtId="0" fontId="15" fillId="33" borderId="0" xfId="0" applyFont="1" applyFill="1" applyBorder="1" applyAlignment="1" applyProtection="1">
      <alignment horizontal="center" vertical="center"/>
      <protection/>
    </xf>
    <xf numFmtId="0" fontId="0" fillId="33" borderId="0" xfId="0" applyFill="1" applyBorder="1" applyAlignment="1" applyProtection="1">
      <alignment vertical="center"/>
      <protection/>
    </xf>
    <xf numFmtId="0" fontId="13" fillId="33" borderId="0" xfId="0" applyFont="1" applyFill="1" applyBorder="1" applyAlignment="1" applyProtection="1">
      <alignment horizontal="center" vertical="center"/>
      <protection/>
    </xf>
    <xf numFmtId="0" fontId="15" fillId="33" borderId="0" xfId="0" applyFont="1" applyFill="1" applyBorder="1" applyAlignment="1" applyProtection="1">
      <alignment horizontal="right" vertical="top"/>
      <protection/>
    </xf>
    <xf numFmtId="0" fontId="13" fillId="33" borderId="0" xfId="0" applyFont="1" applyFill="1" applyBorder="1" applyAlignment="1" applyProtection="1">
      <alignment horizontal="right" vertical="center"/>
      <protection locked="0"/>
    </xf>
    <xf numFmtId="0" fontId="13" fillId="33" borderId="0" xfId="0" applyFont="1" applyFill="1" applyBorder="1" applyAlignment="1" applyProtection="1">
      <alignment vertical="center"/>
      <protection/>
    </xf>
    <xf numFmtId="0" fontId="21" fillId="33" borderId="0" xfId="0" applyFont="1" applyFill="1" applyBorder="1" applyAlignment="1" applyProtection="1">
      <alignment horizont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10" xfId="0" applyFill="1" applyBorder="1" applyAlignment="1" applyProtection="1">
      <alignment horizontal="center" vertical="center"/>
      <protection/>
    </xf>
    <xf numFmtId="38" fontId="28" fillId="33" borderId="0" xfId="49" applyFont="1" applyFill="1" applyBorder="1" applyAlignment="1" applyProtection="1">
      <alignment vertical="center"/>
      <protection hidden="1" locked="0"/>
    </xf>
    <xf numFmtId="0" fontId="3" fillId="35" borderId="23" xfId="0" applyFont="1" applyFill="1" applyBorder="1" applyAlignment="1" applyProtection="1">
      <alignment horizontal="center" vertical="center"/>
      <protection locked="0"/>
    </xf>
    <xf numFmtId="0" fontId="3" fillId="35" borderId="2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textRotation="255"/>
      <protection hidden="1"/>
    </xf>
    <xf numFmtId="0" fontId="15" fillId="0" borderId="0" xfId="0" applyFont="1" applyFill="1" applyBorder="1" applyAlignment="1" applyProtection="1">
      <alignment horizontal="center" vertical="center"/>
      <protection hidden="1"/>
    </xf>
    <xf numFmtId="38" fontId="29" fillId="0" borderId="0" xfId="49" applyFont="1" applyFill="1" applyBorder="1" applyAlignment="1" applyProtection="1">
      <alignment horizontal="right" vertical="center"/>
      <protection hidden="1"/>
    </xf>
    <xf numFmtId="38" fontId="29" fillId="0" borderId="0" xfId="49" applyFont="1" applyFill="1" applyBorder="1" applyAlignment="1" applyProtection="1">
      <alignment vertical="center"/>
      <protection hidden="1"/>
    </xf>
    <xf numFmtId="38" fontId="28" fillId="0" borderId="0" xfId="49" applyFont="1" applyFill="1" applyBorder="1" applyAlignment="1" applyProtection="1">
      <alignment vertical="center"/>
      <protection hidden="1" locked="0"/>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Alignment="1">
      <alignment vertical="center"/>
    </xf>
    <xf numFmtId="0" fontId="4" fillId="0" borderId="0" xfId="0" applyFont="1" applyFill="1" applyAlignment="1">
      <alignment vertical="center"/>
    </xf>
    <xf numFmtId="0" fontId="27" fillId="0" borderId="0" xfId="0" applyFont="1" applyFill="1" applyAlignment="1">
      <alignment horizontal="center"/>
    </xf>
    <xf numFmtId="0" fontId="4" fillId="0" borderId="0" xfId="0" applyFont="1" applyFill="1" applyAlignment="1">
      <alignment horizontal="center"/>
    </xf>
    <xf numFmtId="189" fontId="27" fillId="0" borderId="0" xfId="0" applyNumberFormat="1" applyFont="1" applyFill="1" applyBorder="1" applyAlignment="1" applyProtection="1">
      <alignment horizontal="center" vertical="center"/>
      <protection locked="0"/>
    </xf>
    <xf numFmtId="189" fontId="4" fillId="0" borderId="0" xfId="0" applyNumberFormat="1" applyFont="1" applyFill="1" applyBorder="1" applyAlignment="1" applyProtection="1">
      <alignment horizontal="center" vertical="center"/>
      <protection locked="0"/>
    </xf>
    <xf numFmtId="0" fontId="0" fillId="0" borderId="0" xfId="0" applyFill="1" applyAlignment="1">
      <alignment horizontal="center" vertical="center"/>
    </xf>
    <xf numFmtId="0" fontId="4" fillId="0" borderId="0" xfId="0" applyFont="1" applyFill="1" applyAlignment="1" applyProtection="1">
      <alignment horizontal="center" vertical="center"/>
      <protection hidden="1" locked="0"/>
    </xf>
    <xf numFmtId="0" fontId="0"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hidden="1" locked="0"/>
    </xf>
    <xf numFmtId="0" fontId="0" fillId="0" borderId="0" xfId="0" applyBorder="1" applyAlignment="1">
      <alignment horizontal="center" vertical="center"/>
    </xf>
    <xf numFmtId="0" fontId="0" fillId="0" borderId="0" xfId="0" applyFont="1" applyFill="1" applyAlignment="1">
      <alignment horizontal="center" vertical="center"/>
    </xf>
    <xf numFmtId="0" fontId="0" fillId="0" borderId="0" xfId="0" applyFill="1" applyBorder="1" applyAlignment="1" applyProtection="1">
      <alignment horizontal="center" vertical="center"/>
      <protection hidden="1" locked="0"/>
    </xf>
    <xf numFmtId="0" fontId="0" fillId="0" borderId="18" xfId="0" applyFont="1" applyFill="1" applyBorder="1" applyAlignment="1">
      <alignment horizontal="center" vertical="center"/>
    </xf>
    <xf numFmtId="0" fontId="0" fillId="0" borderId="10" xfId="0" applyFill="1" applyBorder="1" applyAlignment="1">
      <alignment horizontal="center" vertical="center"/>
    </xf>
    <xf numFmtId="38" fontId="26" fillId="0" borderId="0" xfId="49" applyFont="1" applyBorder="1" applyAlignment="1">
      <alignment horizontal="right" vertical="center"/>
    </xf>
    <xf numFmtId="0" fontId="0" fillId="0" borderId="10" xfId="0" applyFont="1" applyFill="1" applyBorder="1" applyAlignment="1">
      <alignment horizontal="center" vertical="center"/>
    </xf>
    <xf numFmtId="0" fontId="30" fillId="0" borderId="10" xfId="0" applyFont="1" applyFill="1" applyBorder="1" applyAlignment="1">
      <alignment horizontal="center" vertical="center"/>
    </xf>
    <xf numFmtId="38" fontId="31" fillId="0" borderId="10" xfId="49" applyFont="1" applyFill="1" applyBorder="1" applyAlignment="1" applyProtection="1">
      <alignment horizontal="right" vertical="center"/>
      <protection hidden="1"/>
    </xf>
    <xf numFmtId="0" fontId="0" fillId="0" borderId="11" xfId="0" applyFont="1" applyFill="1" applyBorder="1" applyAlignment="1">
      <alignment horizontal="center" vertical="center"/>
    </xf>
    <xf numFmtId="0" fontId="30" fillId="0" borderId="11" xfId="0" applyFont="1" applyFill="1" applyBorder="1" applyAlignment="1">
      <alignment horizontal="center" vertical="center"/>
    </xf>
    <xf numFmtId="0" fontId="0" fillId="36" borderId="10" xfId="0" applyFont="1" applyFill="1" applyBorder="1" applyAlignment="1">
      <alignment horizontal="center" vertical="center"/>
    </xf>
    <xf numFmtId="0" fontId="30" fillId="0" borderId="10" xfId="0" applyFont="1" applyFill="1" applyBorder="1" applyAlignment="1" applyProtection="1">
      <alignment horizontal="center" vertical="center"/>
      <protection locked="0"/>
    </xf>
    <xf numFmtId="0" fontId="30" fillId="0" borderId="18" xfId="0" applyFont="1" applyFill="1" applyBorder="1" applyAlignment="1">
      <alignment horizontal="center" vertical="center"/>
    </xf>
    <xf numFmtId="38" fontId="32" fillId="0" borderId="18" xfId="49" applyFont="1" applyFill="1" applyBorder="1" applyAlignment="1" applyProtection="1">
      <alignment horizontal="right" vertical="center"/>
      <protection hidden="1"/>
    </xf>
    <xf numFmtId="38" fontId="26" fillId="0" borderId="0" xfId="49" applyFont="1" applyBorder="1" applyAlignment="1">
      <alignment horizontal="center" vertical="center"/>
    </xf>
    <xf numFmtId="38" fontId="26" fillId="0" borderId="0" xfId="49" applyFont="1" applyFill="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26" fillId="0" borderId="10" xfId="49" applyFont="1" applyFill="1" applyBorder="1" applyAlignment="1" applyProtection="1">
      <alignment horizontal="right" vertical="center"/>
      <protection hidden="1"/>
    </xf>
    <xf numFmtId="0" fontId="0" fillId="38" borderId="10" xfId="0" applyFont="1" applyFill="1" applyBorder="1" applyAlignment="1">
      <alignment horizontal="center" vertical="center"/>
    </xf>
    <xf numFmtId="0" fontId="26" fillId="0" borderId="10" xfId="49" applyNumberFormat="1" applyFont="1" applyFill="1" applyBorder="1" applyAlignment="1" applyProtection="1">
      <alignment horizontal="right" vertical="center"/>
      <protection locked="0"/>
    </xf>
    <xf numFmtId="38" fontId="9" fillId="0" borderId="0" xfId="0" applyNumberFormat="1" applyFont="1" applyFill="1" applyBorder="1" applyAlignment="1">
      <alignment horizontal="right" vertical="center"/>
    </xf>
    <xf numFmtId="38" fontId="26" fillId="0" borderId="24" xfId="0" applyNumberFormat="1" applyFont="1" applyFill="1" applyBorder="1" applyAlignment="1" applyProtection="1">
      <alignment horizontal="right" vertical="center"/>
      <protection hidden="1"/>
    </xf>
    <xf numFmtId="38" fontId="26" fillId="0" borderId="18" xfId="49" applyFont="1" applyFill="1" applyBorder="1" applyAlignment="1" applyProtection="1">
      <alignment horizontal="right" vertical="center"/>
      <protection hidden="1"/>
    </xf>
    <xf numFmtId="38" fontId="26" fillId="0" borderId="0" xfId="49" applyFont="1" applyFill="1" applyAlignment="1">
      <alignment horizontal="right" vertical="center"/>
    </xf>
    <xf numFmtId="0" fontId="0" fillId="0" borderId="0" xfId="0" applyFill="1" applyAlignment="1">
      <alignment horizontal="right" vertical="center"/>
    </xf>
    <xf numFmtId="0" fontId="0" fillId="0" borderId="0" xfId="0" applyBorder="1" applyAlignment="1">
      <alignment horizontal="righ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vertical="center"/>
      <protection locked="0"/>
    </xf>
    <xf numFmtId="38" fontId="31" fillId="0" borderId="10" xfId="49" applyFont="1" applyBorder="1" applyAlignment="1" applyProtection="1">
      <alignment vertical="center"/>
      <protection locked="0"/>
    </xf>
    <xf numFmtId="38" fontId="31" fillId="0" borderId="10" xfId="49" applyFont="1" applyBorder="1" applyAlignment="1" applyProtection="1">
      <alignment vertical="center"/>
      <protection hidden="1" locked="0"/>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5" fontId="4" fillId="0" borderId="0" xfId="0" applyNumberFormat="1" applyFont="1" applyAlignment="1" applyProtection="1">
      <alignment vertical="center"/>
      <protection locked="0"/>
    </xf>
    <xf numFmtId="5" fontId="0" fillId="0" borderId="0" xfId="0" applyNumberFormat="1" applyAlignment="1" applyProtection="1">
      <alignment vertical="center"/>
      <protection locked="0"/>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38" fontId="26" fillId="0" borderId="10" xfId="49" applyFont="1" applyBorder="1" applyAlignment="1">
      <alignment horizontal="right" vertical="center"/>
    </xf>
    <xf numFmtId="0" fontId="0" fillId="0" borderId="10" xfId="0" applyFont="1" applyFill="1" applyBorder="1" applyAlignment="1">
      <alignment horizontal="distributed" vertical="center"/>
    </xf>
    <xf numFmtId="0" fontId="0" fillId="39" borderId="10" xfId="0" applyFont="1" applyFill="1" applyBorder="1" applyAlignment="1">
      <alignment horizontal="distributed" vertical="center"/>
    </xf>
    <xf numFmtId="0" fontId="30" fillId="39" borderId="10" xfId="0" applyFont="1" applyFill="1" applyBorder="1" applyAlignment="1">
      <alignment horizontal="center" vertical="center"/>
    </xf>
    <xf numFmtId="0" fontId="30" fillId="0" borderId="10" xfId="0" applyFont="1" applyFill="1" applyBorder="1" applyAlignment="1">
      <alignment horizontal="left" vertical="center"/>
    </xf>
    <xf numFmtId="0" fontId="30" fillId="0" borderId="11" xfId="0" applyFont="1" applyFill="1" applyBorder="1" applyAlignment="1">
      <alignment horizontal="left" vertical="center"/>
    </xf>
    <xf numFmtId="0" fontId="26" fillId="0" borderId="0" xfId="61" applyFont="1">
      <alignment/>
      <protection/>
    </xf>
    <xf numFmtId="0" fontId="33" fillId="0" borderId="0" xfId="61" applyFont="1">
      <alignment/>
      <protection/>
    </xf>
    <xf numFmtId="0" fontId="3" fillId="0" borderId="0" xfId="61">
      <alignment/>
      <protection/>
    </xf>
    <xf numFmtId="0" fontId="3" fillId="0" borderId="10" xfId="61" applyFont="1" applyBorder="1">
      <alignment/>
      <protection/>
    </xf>
    <xf numFmtId="0" fontId="34" fillId="0" borderId="10" xfId="61" applyFont="1" applyBorder="1">
      <alignment/>
      <protection/>
    </xf>
    <xf numFmtId="56" fontId="34" fillId="0" borderId="10" xfId="61" applyNumberFormat="1" applyFont="1" applyBorder="1" quotePrefix="1">
      <alignment/>
      <protection/>
    </xf>
    <xf numFmtId="197" fontId="35" fillId="0" borderId="10" xfId="61" applyNumberFormat="1" applyFont="1" applyBorder="1">
      <alignment/>
      <protection/>
    </xf>
    <xf numFmtId="0" fontId="0" fillId="40" borderId="10" xfId="0" applyFill="1" applyBorder="1" applyAlignment="1">
      <alignment horizontal="center" vertical="center"/>
    </xf>
    <xf numFmtId="0" fontId="0" fillId="0" borderId="0" xfId="0" applyBorder="1" applyAlignment="1">
      <alignment vertical="center"/>
    </xf>
    <xf numFmtId="38" fontId="36" fillId="33" borderId="0" xfId="49" applyFont="1" applyFill="1" applyAlignment="1">
      <alignment/>
    </xf>
    <xf numFmtId="38" fontId="0" fillId="33" borderId="0" xfId="49" applyFont="1" applyFill="1" applyAlignment="1">
      <alignment/>
    </xf>
    <xf numFmtId="38" fontId="0" fillId="33" borderId="0" xfId="49" applyFont="1" applyFill="1" applyAlignment="1">
      <alignment horizontal="center"/>
    </xf>
    <xf numFmtId="0" fontId="0" fillId="33" borderId="21" xfId="0" applyFont="1" applyFill="1" applyBorder="1" applyAlignment="1">
      <alignment vertical="center" wrapText="1"/>
    </xf>
    <xf numFmtId="38" fontId="0" fillId="0" borderId="0" xfId="0" applyNumberFormat="1" applyAlignment="1">
      <alignment horizontal="center" vertical="center"/>
    </xf>
    <xf numFmtId="38" fontId="27" fillId="36" borderId="25" xfId="49" applyFont="1" applyFill="1" applyBorder="1" applyAlignment="1">
      <alignment horizontal="center"/>
    </xf>
    <xf numFmtId="38" fontId="0" fillId="39" borderId="26" xfId="49" applyFont="1" applyFill="1" applyBorder="1" applyAlignment="1">
      <alignment/>
    </xf>
    <xf numFmtId="38" fontId="0" fillId="39" borderId="24" xfId="49" applyFont="1" applyFill="1" applyBorder="1" applyAlignment="1">
      <alignment/>
    </xf>
    <xf numFmtId="38" fontId="0" fillId="39" borderId="15" xfId="49" applyFont="1" applyFill="1" applyBorder="1" applyAlignment="1">
      <alignment/>
    </xf>
    <xf numFmtId="38" fontId="0" fillId="39" borderId="16" xfId="49" applyFont="1" applyFill="1" applyBorder="1" applyAlignment="1">
      <alignment/>
    </xf>
    <xf numFmtId="38" fontId="27" fillId="36" borderId="10" xfId="49" applyFont="1" applyFill="1" applyBorder="1" applyAlignment="1" applyProtection="1">
      <alignment horizontal="center"/>
      <protection hidden="1"/>
    </xf>
    <xf numFmtId="38" fontId="37" fillId="33" borderId="0" xfId="49" applyFont="1" applyFill="1" applyAlignment="1">
      <alignment/>
    </xf>
    <xf numFmtId="0" fontId="37" fillId="0" borderId="0" xfId="0" applyFont="1" applyAlignment="1">
      <alignment vertical="center"/>
    </xf>
    <xf numFmtId="38" fontId="38" fillId="33" borderId="0" xfId="49" applyFont="1" applyFill="1" applyAlignment="1">
      <alignment/>
    </xf>
    <xf numFmtId="0" fontId="41" fillId="33" borderId="0" xfId="0" applyFont="1" applyFill="1" applyAlignment="1">
      <alignment vertical="center"/>
    </xf>
    <xf numFmtId="0" fontId="42" fillId="33" borderId="0" xfId="0" applyFont="1" applyFill="1" applyAlignment="1">
      <alignment vertical="center"/>
    </xf>
    <xf numFmtId="0" fontId="41" fillId="33" borderId="0" xfId="0" applyFont="1" applyFill="1" applyAlignment="1">
      <alignment vertical="center"/>
    </xf>
    <xf numFmtId="49" fontId="41" fillId="33" borderId="0" xfId="0" applyNumberFormat="1" applyFont="1" applyFill="1" applyAlignment="1">
      <alignment horizontal="right"/>
    </xf>
    <xf numFmtId="0" fontId="41" fillId="33" borderId="0" xfId="0" applyFont="1" applyFill="1" applyBorder="1" applyAlignment="1">
      <alignment vertical="center"/>
    </xf>
    <xf numFmtId="0" fontId="41" fillId="33" borderId="0" xfId="0" applyFont="1" applyFill="1" applyBorder="1" applyAlignment="1">
      <alignment horizontal="center" vertical="center"/>
    </xf>
    <xf numFmtId="0" fontId="43" fillId="33" borderId="0" xfId="0" applyFont="1" applyFill="1" applyAlignment="1">
      <alignment vertical="center"/>
    </xf>
    <xf numFmtId="56" fontId="4" fillId="34" borderId="10" xfId="0" applyNumberFormat="1" applyFont="1" applyFill="1" applyBorder="1" applyAlignment="1" applyProtection="1">
      <alignment horizontal="center" vertical="center"/>
      <protection hidden="1" locked="0"/>
    </xf>
    <xf numFmtId="0" fontId="0" fillId="34" borderId="10" xfId="0" applyNumberFormat="1" applyFill="1" applyBorder="1" applyAlignment="1" applyProtection="1">
      <alignment vertical="center"/>
      <protection locked="0"/>
    </xf>
    <xf numFmtId="0" fontId="0" fillId="34" borderId="10" xfId="0" applyFont="1" applyFill="1" applyBorder="1" applyAlignment="1" applyProtection="1">
      <alignment vertical="center" wrapText="1"/>
      <protection hidden="1" locked="0"/>
    </xf>
    <xf numFmtId="38" fontId="31" fillId="34" borderId="10" xfId="0" applyNumberFormat="1" applyFont="1" applyFill="1" applyBorder="1" applyAlignment="1" applyProtection="1">
      <alignment horizontal="right" vertical="center"/>
      <protection locked="0"/>
    </xf>
    <xf numFmtId="38" fontId="26" fillId="34" borderId="10" xfId="49" applyFont="1" applyFill="1" applyBorder="1" applyAlignment="1" applyProtection="1">
      <alignment horizontal="right" vertical="center"/>
      <protection locked="0"/>
    </xf>
    <xf numFmtId="0" fontId="30" fillId="34" borderId="10" xfId="0" applyFont="1" applyFill="1" applyBorder="1" applyAlignment="1" applyProtection="1">
      <alignment vertical="center"/>
      <protection locked="0"/>
    </xf>
    <xf numFmtId="0" fontId="0" fillId="41" borderId="10" xfId="0" applyFill="1" applyBorder="1" applyAlignment="1">
      <alignment horizontal="center" vertical="center"/>
    </xf>
    <xf numFmtId="0" fontId="30" fillId="41" borderId="10" xfId="0" applyFont="1" applyFill="1" applyBorder="1" applyAlignment="1">
      <alignment vertical="center"/>
    </xf>
    <xf numFmtId="38" fontId="10" fillId="36" borderId="13" xfId="0" applyNumberFormat="1" applyFont="1" applyFill="1" applyBorder="1" applyAlignment="1">
      <alignment vertical="center"/>
    </xf>
    <xf numFmtId="38" fontId="10" fillId="36" borderId="21" xfId="0" applyNumberFormat="1" applyFont="1" applyFill="1" applyBorder="1" applyAlignment="1">
      <alignment vertical="center"/>
    </xf>
    <xf numFmtId="38" fontId="10" fillId="36" borderId="21" xfId="0" applyNumberFormat="1" applyFont="1" applyFill="1" applyBorder="1" applyAlignment="1">
      <alignment horizontal="right" vertical="center"/>
    </xf>
    <xf numFmtId="184" fontId="3" fillId="34" borderId="21" xfId="0" applyNumberFormat="1" applyFont="1" applyFill="1" applyBorder="1" applyAlignment="1" applyProtection="1">
      <alignment horizontal="right" vertical="center" wrapText="1"/>
      <protection/>
    </xf>
    <xf numFmtId="184" fontId="13" fillId="34" borderId="0" xfId="0" applyNumberFormat="1" applyFont="1" applyFill="1" applyBorder="1" applyAlignment="1" applyProtection="1">
      <alignment horizontal="right" vertical="center" wrapText="1"/>
      <protection/>
    </xf>
    <xf numFmtId="184" fontId="3" fillId="34" borderId="15" xfId="0" applyNumberFormat="1" applyFont="1" applyFill="1" applyBorder="1" applyAlignment="1" applyProtection="1">
      <alignment horizontal="right" vertical="center" wrapText="1"/>
      <protection/>
    </xf>
    <xf numFmtId="184" fontId="13" fillId="34" borderId="15" xfId="0" applyNumberFormat="1" applyFont="1" applyFill="1" applyBorder="1" applyAlignment="1" applyProtection="1">
      <alignment horizontal="right" vertical="center" wrapText="1"/>
      <protection/>
    </xf>
    <xf numFmtId="184" fontId="13" fillId="34" borderId="22" xfId="0" applyNumberFormat="1" applyFont="1" applyFill="1" applyBorder="1" applyAlignment="1" applyProtection="1">
      <alignment horizontal="right" vertical="center" wrapText="1"/>
      <protection/>
    </xf>
    <xf numFmtId="184" fontId="13" fillId="34" borderId="16" xfId="0" applyNumberFormat="1" applyFont="1" applyFill="1" applyBorder="1" applyAlignment="1" applyProtection="1">
      <alignment horizontal="right" vertical="center" wrapText="1"/>
      <protection/>
    </xf>
    <xf numFmtId="0" fontId="26" fillId="34" borderId="10" xfId="0" applyFont="1" applyFill="1" applyBorder="1" applyAlignment="1" applyProtection="1">
      <alignment horizontal="center" vertical="center"/>
      <protection locked="0"/>
    </xf>
    <xf numFmtId="0" fontId="26" fillId="34" borderId="24" xfId="0" applyFont="1" applyFill="1" applyBorder="1" applyAlignment="1" applyProtection="1">
      <alignment horizontal="center" vertical="center"/>
      <protection locked="0"/>
    </xf>
    <xf numFmtId="0" fontId="0" fillId="34" borderId="27" xfId="0" applyFill="1" applyBorder="1" applyAlignment="1" applyProtection="1">
      <alignment horizontal="center"/>
      <protection/>
    </xf>
    <xf numFmtId="0" fontId="0" fillId="34" borderId="28" xfId="0" applyFill="1" applyBorder="1" applyAlignment="1" applyProtection="1">
      <alignment horizontal="center"/>
      <protection/>
    </xf>
    <xf numFmtId="0" fontId="0" fillId="34" borderId="29" xfId="0" applyFill="1" applyBorder="1" applyAlignment="1" applyProtection="1">
      <alignment horizontal="center"/>
      <protection/>
    </xf>
    <xf numFmtId="0" fontId="0" fillId="34" borderId="30" xfId="0" applyFill="1" applyBorder="1" applyAlignment="1" applyProtection="1">
      <alignment horizontal="center"/>
      <protection/>
    </xf>
    <xf numFmtId="0" fontId="15" fillId="34" borderId="28" xfId="0" applyFont="1" applyFill="1" applyBorder="1" applyAlignment="1" applyProtection="1">
      <alignment horizontal="center" vertical="center"/>
      <protection/>
    </xf>
    <xf numFmtId="0" fontId="15" fillId="34" borderId="27" xfId="0" applyFont="1" applyFill="1" applyBorder="1" applyAlignment="1" applyProtection="1">
      <alignment horizontal="center" vertical="center"/>
      <protection/>
    </xf>
    <xf numFmtId="0" fontId="15" fillId="34" borderId="29" xfId="0" applyFont="1" applyFill="1" applyBorder="1" applyAlignment="1" applyProtection="1">
      <alignment horizontal="center" vertical="center"/>
      <protection/>
    </xf>
    <xf numFmtId="0" fontId="15" fillId="34" borderId="30" xfId="0" applyFont="1" applyFill="1" applyBorder="1" applyAlignment="1" applyProtection="1">
      <alignment horizontal="center" vertical="center"/>
      <protection/>
    </xf>
    <xf numFmtId="0" fontId="13" fillId="34" borderId="13" xfId="0" applyFont="1" applyFill="1" applyBorder="1" applyAlignment="1" applyProtection="1">
      <alignment horizontal="center" vertical="center"/>
      <protection/>
    </xf>
    <xf numFmtId="0" fontId="13" fillId="34" borderId="21" xfId="0" applyFont="1" applyFill="1" applyBorder="1" applyAlignment="1" applyProtection="1">
      <alignment horizontal="center" vertical="center"/>
      <protection/>
    </xf>
    <xf numFmtId="0" fontId="13" fillId="34" borderId="22" xfId="0" applyFont="1" applyFill="1" applyBorder="1" applyAlignment="1" applyProtection="1">
      <alignment horizontal="center" vertical="center"/>
      <protection/>
    </xf>
    <xf numFmtId="0" fontId="15" fillId="34" borderId="13" xfId="0" applyFont="1" applyFill="1" applyBorder="1" applyAlignment="1" applyProtection="1">
      <alignment horizontal="center" vertical="center"/>
      <protection/>
    </xf>
    <xf numFmtId="0" fontId="15" fillId="34" borderId="21" xfId="0" applyFont="1" applyFill="1" applyBorder="1" applyAlignment="1" applyProtection="1">
      <alignment horizontal="center" vertical="center"/>
      <protection/>
    </xf>
    <xf numFmtId="0" fontId="15" fillId="34" borderId="22" xfId="0" applyFont="1" applyFill="1" applyBorder="1" applyAlignment="1" applyProtection="1">
      <alignment horizontal="center" vertical="center"/>
      <protection/>
    </xf>
    <xf numFmtId="0" fontId="15" fillId="34" borderId="13" xfId="0" applyFont="1" applyFill="1" applyBorder="1" applyAlignment="1" applyProtection="1">
      <alignment vertical="center"/>
      <protection/>
    </xf>
    <xf numFmtId="0" fontId="15" fillId="34" borderId="21" xfId="0" applyFont="1" applyFill="1" applyBorder="1" applyAlignment="1" applyProtection="1">
      <alignment vertical="center"/>
      <protection/>
    </xf>
    <xf numFmtId="0" fontId="15" fillId="34" borderId="22" xfId="0" applyFont="1" applyFill="1" applyBorder="1" applyAlignment="1" applyProtection="1">
      <alignment vertical="center"/>
      <protection/>
    </xf>
    <xf numFmtId="0" fontId="16" fillId="34" borderId="22" xfId="0" applyFont="1" applyFill="1" applyBorder="1" applyAlignment="1" applyProtection="1">
      <alignment vertical="center"/>
      <protection/>
    </xf>
    <xf numFmtId="0" fontId="15" fillId="34" borderId="24" xfId="0" applyFont="1" applyFill="1" applyBorder="1" applyAlignment="1" applyProtection="1">
      <alignment horizontal="center" vertical="top"/>
      <protection hidden="1"/>
    </xf>
    <xf numFmtId="0" fontId="15" fillId="34" borderId="0" xfId="0" applyFont="1" applyFill="1" applyBorder="1" applyAlignment="1" applyProtection="1">
      <alignment horizontal="center" vertical="center"/>
      <protection/>
    </xf>
    <xf numFmtId="181" fontId="0" fillId="34" borderId="10" xfId="0" applyNumberFormat="1"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horizontal="center" vertical="center"/>
      <protection locked="0"/>
    </xf>
    <xf numFmtId="0" fontId="0" fillId="36" borderId="10" xfId="0" applyFill="1" applyBorder="1" applyAlignment="1">
      <alignment horizontal="center" vertical="center"/>
    </xf>
    <xf numFmtId="0" fontId="0" fillId="36" borderId="33" xfId="0" applyFill="1" applyBorder="1" applyAlignment="1">
      <alignment vertical="center"/>
    </xf>
    <xf numFmtId="181" fontId="0" fillId="36" borderId="34" xfId="0" applyNumberFormat="1" applyFill="1" applyBorder="1" applyAlignment="1">
      <alignment vertical="center"/>
    </xf>
    <xf numFmtId="0" fontId="0" fillId="36" borderId="35" xfId="0" applyFill="1" applyBorder="1" applyAlignment="1">
      <alignment vertical="center"/>
    </xf>
    <xf numFmtId="181" fontId="0" fillId="36" borderId="36" xfId="0" applyNumberFormat="1" applyFill="1" applyBorder="1" applyAlignment="1">
      <alignment vertical="center"/>
    </xf>
    <xf numFmtId="181" fontId="0" fillId="36" borderId="10" xfId="0" applyNumberFormat="1" applyFill="1" applyBorder="1" applyAlignment="1" applyProtection="1">
      <alignment vertical="center"/>
      <protection locked="0"/>
    </xf>
    <xf numFmtId="177" fontId="0" fillId="36" borderId="10" xfId="0" applyNumberFormat="1" applyFill="1" applyBorder="1" applyAlignment="1" applyProtection="1">
      <alignment vertical="center"/>
      <protection locked="0"/>
    </xf>
    <xf numFmtId="177" fontId="0" fillId="36" borderId="10" xfId="0" applyNumberFormat="1" applyFill="1" applyBorder="1" applyAlignment="1">
      <alignment vertical="center"/>
    </xf>
    <xf numFmtId="183" fontId="0" fillId="36" borderId="37" xfId="0" applyNumberFormat="1" applyFill="1" applyBorder="1" applyAlignment="1">
      <alignment horizontal="center" vertical="center"/>
    </xf>
    <xf numFmtId="182" fontId="0" fillId="36" borderId="37" xfId="0" applyNumberFormat="1" applyFill="1" applyBorder="1" applyAlignment="1">
      <alignment horizontal="center" vertical="center"/>
    </xf>
    <xf numFmtId="182" fontId="0" fillId="34" borderId="37" xfId="0" applyNumberFormat="1" applyFill="1" applyBorder="1" applyAlignment="1" applyProtection="1">
      <alignment horizontal="center" vertical="center"/>
      <protection locked="0"/>
    </xf>
    <xf numFmtId="38" fontId="27" fillId="38" borderId="10" xfId="49" applyFont="1" applyFill="1" applyBorder="1" applyAlignment="1">
      <alignment vertical="center"/>
    </xf>
    <xf numFmtId="38" fontId="27" fillId="34" borderId="25" xfId="49" applyFont="1" applyFill="1" applyBorder="1" applyAlignment="1" applyProtection="1">
      <alignment vertical="center"/>
      <protection locked="0"/>
    </xf>
    <xf numFmtId="38" fontId="27" fillId="34" borderId="24" xfId="49" applyFont="1" applyFill="1" applyBorder="1" applyAlignment="1">
      <alignment vertical="center"/>
    </xf>
    <xf numFmtId="0" fontId="41" fillId="34" borderId="10" xfId="0" applyFont="1" applyFill="1" applyBorder="1" applyAlignment="1">
      <alignment vertical="center"/>
    </xf>
    <xf numFmtId="0" fontId="13" fillId="34" borderId="25" xfId="0" applyFont="1" applyFill="1" applyBorder="1" applyAlignment="1" applyProtection="1">
      <alignment horizontal="center" vertical="center"/>
      <protection locked="0"/>
    </xf>
    <xf numFmtId="0" fontId="13" fillId="34" borderId="24" xfId="0" applyFont="1" applyFill="1" applyBorder="1" applyAlignment="1" applyProtection="1">
      <alignment horizontal="center" vertical="center"/>
      <protection locked="0"/>
    </xf>
    <xf numFmtId="0" fontId="10" fillId="34" borderId="25" xfId="0" applyFont="1" applyFill="1" applyBorder="1" applyAlignment="1" applyProtection="1">
      <alignment horizontal="left" vertical="top"/>
      <protection locked="0"/>
    </xf>
    <xf numFmtId="0" fontId="1" fillId="34" borderId="26" xfId="0" applyFont="1" applyFill="1" applyBorder="1" applyAlignment="1" applyProtection="1">
      <alignment horizontal="right" vertical="top"/>
      <protection locked="0"/>
    </xf>
    <xf numFmtId="0" fontId="16" fillId="34" borderId="22" xfId="0" applyFont="1" applyFill="1" applyBorder="1" applyAlignment="1" applyProtection="1">
      <alignment horizontal="right" vertical="top"/>
      <protection/>
    </xf>
    <xf numFmtId="0" fontId="13" fillId="34" borderId="24" xfId="0" applyFont="1" applyFill="1" applyBorder="1" applyAlignment="1" applyProtection="1">
      <alignment horizontal="center" vertical="center"/>
      <protection/>
    </xf>
    <xf numFmtId="0" fontId="4" fillId="34" borderId="25" xfId="0" applyFont="1" applyFill="1" applyBorder="1" applyAlignment="1" applyProtection="1">
      <alignment horizontal="right" vertical="center"/>
      <protection locked="0"/>
    </xf>
    <xf numFmtId="0" fontId="15" fillId="34" borderId="24" xfId="0" applyFont="1" applyFill="1" applyBorder="1" applyAlignment="1" applyProtection="1">
      <alignment horizontal="right" vertical="top"/>
      <protection/>
    </xf>
    <xf numFmtId="38" fontId="32" fillId="34" borderId="10" xfId="49" applyFont="1" applyFill="1" applyBorder="1" applyAlignment="1" applyProtection="1">
      <alignment horizontal="right" vertical="center"/>
      <protection locked="0"/>
    </xf>
    <xf numFmtId="0" fontId="0" fillId="0" borderId="37" xfId="0" applyFont="1" applyFill="1" applyBorder="1" applyAlignment="1" applyProtection="1">
      <alignment horizontal="center" vertical="center"/>
      <protection hidden="1"/>
    </xf>
    <xf numFmtId="38" fontId="5" fillId="33" borderId="0" xfId="49" applyFont="1" applyFill="1" applyAlignment="1">
      <alignment/>
    </xf>
    <xf numFmtId="0" fontId="3" fillId="0" borderId="0" xfId="61" applyFont="1">
      <alignment/>
      <protection/>
    </xf>
    <xf numFmtId="179" fontId="3" fillId="0" borderId="0" xfId="61" applyNumberFormat="1">
      <alignment/>
      <protection/>
    </xf>
    <xf numFmtId="56" fontId="3" fillId="0" borderId="0" xfId="61" applyNumberFormat="1" applyFont="1" quotePrefix="1">
      <alignment/>
      <protection/>
    </xf>
    <xf numFmtId="38" fontId="0" fillId="36" borderId="38" xfId="49" applyFont="1" applyFill="1" applyBorder="1" applyAlignment="1" applyProtection="1">
      <alignment horizontal="right" vertical="center"/>
      <protection hidden="1"/>
    </xf>
    <xf numFmtId="0" fontId="14"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protection/>
    </xf>
    <xf numFmtId="0" fontId="0" fillId="0" borderId="17" xfId="0" applyBorder="1" applyAlignment="1" applyProtection="1">
      <alignment vertical="center"/>
      <protection hidden="1"/>
    </xf>
    <xf numFmtId="0" fontId="5" fillId="0" borderId="17" xfId="0" applyFont="1" applyBorder="1" applyAlignment="1" applyProtection="1">
      <alignment vertical="center"/>
      <protection hidden="1"/>
    </xf>
    <xf numFmtId="0" fontId="0" fillId="0" borderId="12" xfId="0" applyFont="1" applyFill="1" applyBorder="1" applyAlignment="1">
      <alignment horizontal="center" vertical="center"/>
    </xf>
    <xf numFmtId="0" fontId="4" fillId="0" borderId="12" xfId="0" applyFont="1" applyFill="1" applyBorder="1" applyAlignment="1">
      <alignment horizontal="center" vertical="center"/>
    </xf>
    <xf numFmtId="56" fontId="4" fillId="34" borderId="18" xfId="0" applyNumberFormat="1" applyFont="1" applyFill="1" applyBorder="1" applyAlignment="1" applyProtection="1">
      <alignment horizontal="center" vertical="center"/>
      <protection hidden="1" locked="0"/>
    </xf>
    <xf numFmtId="0" fontId="0" fillId="34" borderId="18" xfId="0" applyNumberFormat="1" applyFill="1" applyBorder="1" applyAlignment="1" applyProtection="1">
      <alignment vertical="center"/>
      <protection locked="0"/>
    </xf>
    <xf numFmtId="0" fontId="0" fillId="34" borderId="18" xfId="0" applyFont="1" applyFill="1" applyBorder="1" applyAlignment="1" applyProtection="1">
      <alignment vertical="center" wrapText="1"/>
      <protection hidden="1" locked="0"/>
    </xf>
    <xf numFmtId="38" fontId="31" fillId="34" borderId="18" xfId="0" applyNumberFormat="1" applyFont="1" applyFill="1" applyBorder="1" applyAlignment="1" applyProtection="1">
      <alignment horizontal="right" vertical="center"/>
      <protection locked="0"/>
    </xf>
    <xf numFmtId="38" fontId="31" fillId="0" borderId="18" xfId="49" applyFont="1" applyFill="1" applyBorder="1" applyAlignment="1" applyProtection="1">
      <alignment horizontal="right" vertical="center"/>
      <protection hidden="1"/>
    </xf>
    <xf numFmtId="56" fontId="4" fillId="0" borderId="39" xfId="0" applyNumberFormat="1" applyFont="1" applyFill="1" applyBorder="1" applyAlignment="1" applyProtection="1">
      <alignment horizontal="center" vertical="center"/>
      <protection hidden="1"/>
    </xf>
    <xf numFmtId="0" fontId="0" fillId="34" borderId="40" xfId="0" applyNumberFormat="1" applyFill="1" applyBorder="1" applyAlignment="1" applyProtection="1">
      <alignment vertical="center"/>
      <protection locked="0"/>
    </xf>
    <xf numFmtId="0" fontId="3" fillId="0" borderId="40" xfId="0" applyFont="1" applyFill="1" applyBorder="1" applyAlignment="1" applyProtection="1">
      <alignment horizontal="center" vertical="center"/>
      <protection hidden="1"/>
    </xf>
    <xf numFmtId="38" fontId="31" fillId="34" borderId="40" xfId="0" applyNumberFormat="1" applyFont="1" applyFill="1" applyBorder="1" applyAlignment="1" applyProtection="1">
      <alignment horizontal="right" vertical="center"/>
      <protection locked="0"/>
    </xf>
    <xf numFmtId="38" fontId="31" fillId="34" borderId="40" xfId="49" applyNumberFormat="1" applyFont="1" applyFill="1" applyBorder="1" applyAlignment="1" applyProtection="1">
      <alignment horizontal="right" vertical="center"/>
      <protection locked="0"/>
    </xf>
    <xf numFmtId="38" fontId="31" fillId="0" borderId="41" xfId="49" applyFont="1" applyFill="1" applyBorder="1" applyAlignment="1" applyProtection="1">
      <alignment horizontal="right" vertical="center"/>
      <protection hidden="1"/>
    </xf>
    <xf numFmtId="0" fontId="15" fillId="34" borderId="26" xfId="0" applyFont="1" applyFill="1" applyBorder="1" applyAlignment="1" applyProtection="1">
      <alignment horizontal="right" vertical="top"/>
      <protection locked="0"/>
    </xf>
    <xf numFmtId="0" fontId="40" fillId="33" borderId="0" xfId="0" applyFont="1" applyFill="1" applyAlignment="1" applyProtection="1">
      <alignment horizontal="center" vertical="center"/>
      <protection hidden="1"/>
    </xf>
    <xf numFmtId="0" fontId="44" fillId="34" borderId="42" xfId="0" applyFont="1" applyFill="1" applyBorder="1" applyAlignment="1">
      <alignment horizontal="center" vertical="center"/>
    </xf>
    <xf numFmtId="0" fontId="44" fillId="34" borderId="43" xfId="0" applyFont="1" applyFill="1" applyBorder="1" applyAlignment="1">
      <alignment horizontal="center" vertical="center"/>
    </xf>
    <xf numFmtId="0" fontId="0" fillId="36" borderId="25" xfId="0" applyFill="1" applyBorder="1" applyAlignment="1">
      <alignment horizontal="center" vertical="center"/>
    </xf>
    <xf numFmtId="0" fontId="0" fillId="36" borderId="24" xfId="0" applyFill="1" applyBorder="1" applyAlignment="1">
      <alignment horizontal="center" vertical="center"/>
    </xf>
    <xf numFmtId="0" fontId="12" fillId="38" borderId="13" xfId="0" applyFont="1" applyFill="1" applyBorder="1" applyAlignment="1">
      <alignment horizontal="center" vertical="center"/>
    </xf>
    <xf numFmtId="0" fontId="12" fillId="38" borderId="21" xfId="0" applyFont="1" applyFill="1" applyBorder="1" applyAlignment="1">
      <alignment horizontal="center" vertical="center"/>
    </xf>
    <xf numFmtId="0" fontId="12" fillId="38" borderId="22"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5" xfId="0" applyFont="1" applyFill="1" applyBorder="1" applyAlignment="1">
      <alignment horizontal="center" vertical="center"/>
    </xf>
    <xf numFmtId="0" fontId="12" fillId="38" borderId="16" xfId="0" applyFont="1" applyFill="1" applyBorder="1" applyAlignment="1">
      <alignment horizontal="center" vertical="center"/>
    </xf>
    <xf numFmtId="0" fontId="21" fillId="0" borderId="13" xfId="0" applyFont="1" applyFill="1" applyBorder="1" applyAlignment="1">
      <alignment vertical="center" wrapText="1" shrinkToFit="1"/>
    </xf>
    <xf numFmtId="0" fontId="21" fillId="0" borderId="21" xfId="0" applyFont="1" applyFill="1" applyBorder="1" applyAlignment="1">
      <alignment vertical="center" wrapText="1" shrinkToFit="1"/>
    </xf>
    <xf numFmtId="0" fontId="21" fillId="0" borderId="22" xfId="0" applyFont="1" applyFill="1" applyBorder="1" applyAlignment="1">
      <alignment vertical="center" wrapText="1" shrinkToFit="1"/>
    </xf>
    <xf numFmtId="0" fontId="21" fillId="0" borderId="14" xfId="0" applyFont="1" applyFill="1" applyBorder="1" applyAlignment="1">
      <alignment vertical="center" wrapText="1" shrinkToFit="1"/>
    </xf>
    <xf numFmtId="0" fontId="21" fillId="0" borderId="15" xfId="0" applyFont="1" applyFill="1" applyBorder="1" applyAlignment="1">
      <alignment vertical="center" wrapText="1" shrinkToFit="1"/>
    </xf>
    <xf numFmtId="0" fontId="21" fillId="0" borderId="16" xfId="0" applyFont="1" applyFill="1" applyBorder="1" applyAlignment="1">
      <alignment vertical="center" wrapText="1" shrinkToFit="1"/>
    </xf>
    <xf numFmtId="0" fontId="0" fillId="38" borderId="25" xfId="0" applyFont="1" applyFill="1" applyBorder="1" applyAlignment="1">
      <alignment horizontal="center" vertical="center"/>
    </xf>
    <xf numFmtId="0" fontId="0" fillId="38" borderId="26" xfId="0" applyFont="1" applyFill="1" applyBorder="1" applyAlignment="1">
      <alignment horizontal="center" vertical="center"/>
    </xf>
    <xf numFmtId="0" fontId="0" fillId="38" borderId="24" xfId="0" applyFont="1" applyFill="1" applyBorder="1" applyAlignment="1">
      <alignment horizontal="center" vertical="center"/>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189" fontId="30" fillId="34" borderId="42" xfId="0" applyNumberFormat="1" applyFont="1" applyFill="1" applyBorder="1" applyAlignment="1" applyProtection="1">
      <alignment horizontal="center" vertical="center"/>
      <protection locked="0"/>
    </xf>
    <xf numFmtId="189" fontId="30" fillId="34" borderId="44" xfId="0" applyNumberFormat="1" applyFont="1" applyFill="1" applyBorder="1" applyAlignment="1" applyProtection="1">
      <alignment horizontal="center" vertical="center"/>
      <protection locked="0"/>
    </xf>
    <xf numFmtId="189" fontId="30" fillId="34" borderId="43" xfId="0" applyNumberFormat="1" applyFont="1" applyFill="1" applyBorder="1" applyAlignment="1" applyProtection="1">
      <alignment horizontal="center" vertical="center"/>
      <protection locked="0"/>
    </xf>
    <xf numFmtId="49" fontId="4" fillId="34" borderId="37" xfId="0" applyNumberFormat="1" applyFont="1" applyFill="1" applyBorder="1" applyAlignment="1" applyProtection="1">
      <alignment horizontal="center" vertical="center"/>
      <protection locked="0"/>
    </xf>
    <xf numFmtId="49" fontId="0" fillId="34" borderId="37" xfId="0" applyNumberFormat="1" applyFill="1" applyBorder="1" applyAlignment="1" applyProtection="1">
      <alignment horizontal="center" vertical="center"/>
      <protection locked="0"/>
    </xf>
    <xf numFmtId="0" fontId="3" fillId="0" borderId="45" xfId="0" applyFont="1" applyFill="1" applyBorder="1" applyAlignment="1">
      <alignment horizontal="left" vertical="center" wrapText="1" shrinkToFit="1"/>
    </xf>
    <xf numFmtId="0" fontId="3" fillId="0" borderId="46" xfId="0" applyFont="1" applyFill="1" applyBorder="1" applyAlignment="1">
      <alignment horizontal="left" vertical="center" wrapText="1" shrinkToFit="1"/>
    </xf>
    <xf numFmtId="0" fontId="3" fillId="0" borderId="47" xfId="0" applyFont="1" applyFill="1" applyBorder="1" applyAlignment="1">
      <alignment horizontal="left" vertical="center" wrapText="1" shrinkToFit="1"/>
    </xf>
    <xf numFmtId="0" fontId="3" fillId="0" borderId="48"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3" fillId="0" borderId="50" xfId="0" applyFont="1" applyFill="1" applyBorder="1" applyAlignment="1">
      <alignment horizontal="left" vertical="center" wrapText="1" shrinkToFit="1"/>
    </xf>
    <xf numFmtId="0" fontId="9" fillId="33" borderId="10" xfId="0" applyFont="1" applyFill="1" applyBorder="1" applyAlignment="1" applyProtection="1">
      <alignment horizontal="center" vertical="center"/>
      <protection/>
    </xf>
    <xf numFmtId="0" fontId="10" fillId="33" borderId="51" xfId="0" applyFont="1" applyFill="1" applyBorder="1" applyAlignment="1" applyProtection="1">
      <alignment vertical="center" wrapText="1"/>
      <protection/>
    </xf>
    <xf numFmtId="0" fontId="10" fillId="33" borderId="52" xfId="0" applyFont="1" applyFill="1" applyBorder="1" applyAlignment="1" applyProtection="1">
      <alignment vertical="center" wrapText="1"/>
      <protection/>
    </xf>
    <xf numFmtId="0" fontId="10" fillId="33" borderId="53" xfId="0" applyFont="1" applyFill="1" applyBorder="1" applyAlignment="1" applyProtection="1">
      <alignment vertical="center" wrapText="1"/>
      <protection/>
    </xf>
    <xf numFmtId="0" fontId="10" fillId="33" borderId="54" xfId="0" applyFont="1" applyFill="1" applyBorder="1" applyAlignment="1" applyProtection="1">
      <alignment vertical="center" wrapText="1"/>
      <protection/>
    </xf>
    <xf numFmtId="0" fontId="10" fillId="33" borderId="15" xfId="0" applyFont="1" applyFill="1" applyBorder="1" applyAlignment="1" applyProtection="1">
      <alignment vertical="center" wrapText="1"/>
      <protection/>
    </xf>
    <xf numFmtId="0" fontId="10" fillId="33" borderId="55" xfId="0" applyFont="1" applyFill="1" applyBorder="1" applyAlignment="1" applyProtection="1">
      <alignment vertical="center" wrapText="1"/>
      <protection/>
    </xf>
    <xf numFmtId="0" fontId="23" fillId="33" borderId="0" xfId="0" applyFont="1" applyFill="1" applyBorder="1" applyAlignment="1" applyProtection="1">
      <alignment vertical="center"/>
      <protection hidden="1"/>
    </xf>
    <xf numFmtId="0" fontId="0" fillId="33" borderId="0" xfId="0" applyFill="1" applyBorder="1" applyAlignment="1">
      <alignment horizontal="center" vertical="center" wrapText="1"/>
    </xf>
    <xf numFmtId="0" fontId="13" fillId="33" borderId="13"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56" xfId="0" applyFont="1" applyFill="1" applyBorder="1" applyAlignment="1">
      <alignment horizontal="center" vertical="center"/>
    </xf>
    <xf numFmtId="207" fontId="12" fillId="33" borderId="13" xfId="0" applyNumberFormat="1" applyFont="1" applyFill="1" applyBorder="1" applyAlignment="1" applyProtection="1">
      <alignment horizontal="left" vertical="center" indent="3" shrinkToFit="1"/>
      <protection/>
    </xf>
    <xf numFmtId="207" fontId="12" fillId="33" borderId="21" xfId="0" applyNumberFormat="1" applyFont="1" applyFill="1" applyBorder="1" applyAlignment="1" applyProtection="1">
      <alignment horizontal="left" vertical="center" indent="3" shrinkToFit="1"/>
      <protection/>
    </xf>
    <xf numFmtId="207" fontId="12" fillId="33" borderId="22" xfId="0" applyNumberFormat="1" applyFont="1" applyFill="1" applyBorder="1" applyAlignment="1" applyProtection="1">
      <alignment horizontal="left" vertical="center" indent="3" shrinkToFit="1"/>
      <protection/>
    </xf>
    <xf numFmtId="207" fontId="12" fillId="33" borderId="17" xfId="0" applyNumberFormat="1" applyFont="1" applyFill="1" applyBorder="1" applyAlignment="1" applyProtection="1">
      <alignment horizontal="left" vertical="center" indent="3" shrinkToFit="1"/>
      <protection/>
    </xf>
    <xf numFmtId="207" fontId="12" fillId="33" borderId="0" xfId="0" applyNumberFormat="1" applyFont="1" applyFill="1" applyBorder="1" applyAlignment="1" applyProtection="1">
      <alignment horizontal="left" vertical="center" indent="3" shrinkToFit="1"/>
      <protection/>
    </xf>
    <xf numFmtId="207" fontId="12" fillId="33" borderId="56" xfId="0" applyNumberFormat="1" applyFont="1" applyFill="1" applyBorder="1" applyAlignment="1" applyProtection="1">
      <alignment horizontal="left" vertical="center" indent="3" shrinkToFit="1"/>
      <protection/>
    </xf>
    <xf numFmtId="207" fontId="12" fillId="33" borderId="14" xfId="0" applyNumberFormat="1" applyFont="1" applyFill="1" applyBorder="1" applyAlignment="1" applyProtection="1">
      <alignment horizontal="left" vertical="center" indent="3" shrinkToFit="1"/>
      <protection/>
    </xf>
    <xf numFmtId="207" fontId="12" fillId="33" borderId="15" xfId="0" applyNumberFormat="1" applyFont="1" applyFill="1" applyBorder="1" applyAlignment="1" applyProtection="1">
      <alignment horizontal="left" vertical="center" indent="3" shrinkToFit="1"/>
      <protection/>
    </xf>
    <xf numFmtId="207" fontId="12" fillId="33" borderId="16" xfId="0" applyNumberFormat="1" applyFont="1" applyFill="1" applyBorder="1" applyAlignment="1" applyProtection="1">
      <alignment horizontal="left" vertical="center" indent="3" shrinkToFit="1"/>
      <protection/>
    </xf>
    <xf numFmtId="0" fontId="14" fillId="33" borderId="13"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6" xfId="0" applyFont="1" applyFill="1" applyBorder="1" applyAlignment="1">
      <alignment horizontal="center" vertical="center"/>
    </xf>
    <xf numFmtId="0" fontId="13" fillId="34" borderId="13" xfId="0" applyFont="1" applyFill="1" applyBorder="1" applyAlignment="1" applyProtection="1">
      <alignment horizontal="center" vertical="center"/>
      <protection locked="0"/>
    </xf>
    <xf numFmtId="0" fontId="13" fillId="34" borderId="21" xfId="0" applyFont="1" applyFill="1" applyBorder="1" applyAlignment="1" applyProtection="1">
      <alignment horizontal="center" vertical="center"/>
      <protection locked="0"/>
    </xf>
    <xf numFmtId="0" fontId="13" fillId="34" borderId="56" xfId="0" applyFont="1" applyFill="1" applyBorder="1" applyAlignment="1" applyProtection="1">
      <alignment horizontal="center" vertical="center"/>
      <protection locked="0"/>
    </xf>
    <xf numFmtId="0" fontId="13" fillId="34" borderId="14" xfId="0" applyFont="1" applyFill="1" applyBorder="1" applyAlignment="1" applyProtection="1">
      <alignment horizontal="center" vertical="center"/>
      <protection locked="0"/>
    </xf>
    <xf numFmtId="0" fontId="13" fillId="34" borderId="15" xfId="0" applyFont="1" applyFill="1" applyBorder="1" applyAlignment="1" applyProtection="1">
      <alignment horizontal="center" vertical="center"/>
      <protection locked="0"/>
    </xf>
    <xf numFmtId="0" fontId="13" fillId="34" borderId="16" xfId="0" applyFont="1" applyFill="1" applyBorder="1" applyAlignment="1" applyProtection="1">
      <alignment horizontal="center" vertical="center"/>
      <protection locked="0"/>
    </xf>
    <xf numFmtId="0" fontId="14" fillId="33" borderId="12" xfId="0" applyFont="1" applyFill="1" applyBorder="1" applyAlignment="1">
      <alignment horizontal="center" vertical="center" textRotation="255" shrinkToFit="1"/>
    </xf>
    <xf numFmtId="0" fontId="14" fillId="33" borderId="18" xfId="0" applyFont="1" applyFill="1" applyBorder="1" applyAlignment="1">
      <alignment horizontal="center" vertical="center" textRotation="255" shrinkToFit="1"/>
    </xf>
    <xf numFmtId="0" fontId="14" fillId="33" borderId="17"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56"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24" fillId="33" borderId="13" xfId="0" applyFont="1" applyFill="1" applyBorder="1" applyAlignment="1" applyProtection="1">
      <alignment horizontal="left" vertical="center" indent="3" shrinkToFit="1"/>
      <protection/>
    </xf>
    <xf numFmtId="0" fontId="0" fillId="0" borderId="21" xfId="0" applyBorder="1" applyAlignment="1">
      <alignment horizontal="left" vertical="center" indent="3"/>
    </xf>
    <xf numFmtId="0" fontId="0" fillId="0" borderId="17" xfId="0" applyBorder="1" applyAlignment="1">
      <alignment horizontal="left" vertical="center" indent="3"/>
    </xf>
    <xf numFmtId="0" fontId="0" fillId="0" borderId="0" xfId="0" applyAlignment="1">
      <alignment horizontal="left" vertical="center" indent="3"/>
    </xf>
    <xf numFmtId="0" fontId="0" fillId="0" borderId="14" xfId="0" applyBorder="1" applyAlignment="1">
      <alignment horizontal="left" vertical="center" indent="3"/>
    </xf>
    <xf numFmtId="0" fontId="0" fillId="0" borderId="15" xfId="0" applyBorder="1" applyAlignment="1">
      <alignment horizontal="left" vertical="center" indent="3"/>
    </xf>
    <xf numFmtId="0" fontId="14" fillId="33" borderId="2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4" fillId="33" borderId="56" xfId="0" applyFont="1" applyFill="1" applyBorder="1" applyAlignment="1" applyProtection="1">
      <alignment horizontal="center" vertical="center" wrapText="1"/>
      <protection/>
    </xf>
    <xf numFmtId="0" fontId="14" fillId="33" borderId="15"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shrinkToFit="1"/>
      <protection/>
    </xf>
    <xf numFmtId="0" fontId="14" fillId="34" borderId="13" xfId="0" applyFont="1" applyFill="1" applyBorder="1" applyAlignment="1" applyProtection="1">
      <alignment horizontal="center" vertical="center" wrapText="1"/>
      <protection locked="0"/>
    </xf>
    <xf numFmtId="0" fontId="14" fillId="34" borderId="21" xfId="0" applyFont="1" applyFill="1" applyBorder="1" applyAlignment="1" applyProtection="1">
      <alignment horizontal="center" vertical="center" wrapText="1"/>
      <protection locked="0"/>
    </xf>
    <xf numFmtId="0" fontId="14" fillId="34" borderId="22" xfId="0" applyFont="1" applyFill="1" applyBorder="1" applyAlignment="1" applyProtection="1">
      <alignment horizontal="center" vertical="center" wrapText="1"/>
      <protection locked="0"/>
    </xf>
    <xf numFmtId="0" fontId="14" fillId="34" borderId="14" xfId="0" applyFont="1" applyFill="1" applyBorder="1" applyAlignment="1" applyProtection="1">
      <alignment horizontal="center" vertical="center" wrapText="1"/>
      <protection locked="0"/>
    </xf>
    <xf numFmtId="0" fontId="14" fillId="34" borderId="15" xfId="0" applyFont="1" applyFill="1" applyBorder="1" applyAlignment="1" applyProtection="1">
      <alignment horizontal="center" vertical="center" wrapText="1"/>
      <protection locked="0"/>
    </xf>
    <xf numFmtId="0" fontId="14" fillId="34" borderId="16" xfId="0" applyFont="1" applyFill="1" applyBorder="1" applyAlignment="1" applyProtection="1">
      <alignment horizontal="center" vertical="center" wrapText="1"/>
      <protection locked="0"/>
    </xf>
    <xf numFmtId="0" fontId="13" fillId="34" borderId="22" xfId="0" applyFont="1" applyFill="1" applyBorder="1" applyAlignment="1" applyProtection="1">
      <alignment horizontal="center" vertical="center"/>
      <protection locked="0"/>
    </xf>
    <xf numFmtId="0" fontId="14" fillId="33" borderId="21" xfId="0" applyFont="1" applyFill="1" applyBorder="1" applyAlignment="1">
      <alignment horizontal="center" vertical="center"/>
    </xf>
    <xf numFmtId="0" fontId="14" fillId="33" borderId="15" xfId="0" applyFont="1" applyFill="1" applyBorder="1" applyAlignment="1">
      <alignment horizontal="center" vertical="center"/>
    </xf>
    <xf numFmtId="0" fontId="14" fillId="34" borderId="13" xfId="0" applyFont="1" applyFill="1" applyBorder="1" applyAlignment="1" applyProtection="1">
      <alignment horizontal="center" vertical="center"/>
      <protection locked="0"/>
    </xf>
    <xf numFmtId="0" fontId="14" fillId="34" borderId="21" xfId="0" applyFont="1" applyFill="1" applyBorder="1" applyAlignment="1" applyProtection="1">
      <alignment horizontal="center" vertical="center"/>
      <protection locked="0"/>
    </xf>
    <xf numFmtId="0" fontId="14" fillId="34" borderId="22" xfId="0" applyFont="1" applyFill="1" applyBorder="1" applyAlignment="1" applyProtection="1">
      <alignment horizontal="center" vertical="center"/>
      <protection locked="0"/>
    </xf>
    <xf numFmtId="0" fontId="14" fillId="34" borderId="14" xfId="0" applyFont="1" applyFill="1" applyBorder="1" applyAlignment="1" applyProtection="1">
      <alignment horizontal="center" vertical="center"/>
      <protection locked="0"/>
    </xf>
    <xf numFmtId="0" fontId="14" fillId="34" borderId="15" xfId="0" applyFont="1" applyFill="1" applyBorder="1" applyAlignment="1" applyProtection="1">
      <alignment horizontal="center" vertical="center"/>
      <protection locked="0"/>
    </xf>
    <xf numFmtId="0" fontId="14" fillId="34" borderId="16" xfId="0" applyFont="1" applyFill="1" applyBorder="1" applyAlignment="1" applyProtection="1">
      <alignment horizontal="center" vertical="center"/>
      <protection locked="0"/>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4"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25" xfId="0" applyFont="1" applyFill="1" applyBorder="1" applyAlignment="1">
      <alignment horizontal="center" vertical="center"/>
    </xf>
    <xf numFmtId="0" fontId="14" fillId="33" borderId="22" xfId="0" applyFont="1" applyFill="1" applyBorder="1" applyAlignment="1">
      <alignment horizontal="center" vertical="center" wrapText="1"/>
    </xf>
    <xf numFmtId="0" fontId="20" fillId="34" borderId="13" xfId="0" applyFont="1" applyFill="1" applyBorder="1" applyAlignment="1" applyProtection="1">
      <alignment horizontal="center" vertical="center"/>
      <protection locked="0"/>
    </xf>
    <xf numFmtId="0" fontId="20" fillId="34" borderId="21" xfId="0" applyFont="1" applyFill="1" applyBorder="1" applyAlignment="1" applyProtection="1">
      <alignment horizontal="center" vertical="center"/>
      <protection locked="0"/>
    </xf>
    <xf numFmtId="0" fontId="20" fillId="34" borderId="22" xfId="0" applyFont="1" applyFill="1" applyBorder="1" applyAlignment="1" applyProtection="1">
      <alignment horizontal="center" vertical="center"/>
      <protection locked="0"/>
    </xf>
    <xf numFmtId="0" fontId="20" fillId="34" borderId="17" xfId="0" applyFont="1" applyFill="1" applyBorder="1" applyAlignment="1" applyProtection="1">
      <alignment horizontal="center" vertical="center"/>
      <protection locked="0"/>
    </xf>
    <xf numFmtId="0" fontId="20" fillId="34" borderId="0" xfId="0" applyFont="1" applyFill="1" applyBorder="1" applyAlignment="1" applyProtection="1">
      <alignment horizontal="center" vertical="center"/>
      <protection locked="0"/>
    </xf>
    <xf numFmtId="0" fontId="20" fillId="34" borderId="56" xfId="0" applyFont="1" applyFill="1" applyBorder="1" applyAlignment="1" applyProtection="1">
      <alignment horizontal="center" vertical="center"/>
      <protection locked="0"/>
    </xf>
    <xf numFmtId="0" fontId="20" fillId="34" borderId="14" xfId="0" applyFont="1" applyFill="1" applyBorder="1" applyAlignment="1" applyProtection="1">
      <alignment horizontal="center" vertical="center"/>
      <protection locked="0"/>
    </xf>
    <xf numFmtId="0" fontId="20" fillId="34" borderId="15" xfId="0" applyFont="1" applyFill="1" applyBorder="1" applyAlignment="1" applyProtection="1">
      <alignment horizontal="center" vertical="center"/>
      <protection locked="0"/>
    </xf>
    <xf numFmtId="0" fontId="20" fillId="34" borderId="16" xfId="0" applyFont="1" applyFill="1" applyBorder="1" applyAlignment="1" applyProtection="1">
      <alignment horizontal="center" vertical="center"/>
      <protection locked="0"/>
    </xf>
    <xf numFmtId="0" fontId="14" fillId="33" borderId="21" xfId="0" applyFont="1" applyFill="1" applyBorder="1" applyAlignment="1">
      <alignment horizontal="center" vertical="center" wrapText="1"/>
    </xf>
    <xf numFmtId="0" fontId="13" fillId="33" borderId="15" xfId="0" applyFont="1" applyFill="1" applyBorder="1" applyAlignment="1" applyProtection="1">
      <alignment horizontal="center"/>
      <protection locked="0"/>
    </xf>
    <xf numFmtId="0" fontId="15" fillId="33" borderId="10" xfId="0" applyFont="1" applyFill="1" applyBorder="1" applyAlignment="1" applyProtection="1">
      <alignment horizontal="center" vertical="center"/>
      <protection hidden="1"/>
    </xf>
    <xf numFmtId="0" fontId="13" fillId="33" borderId="0" xfId="0" applyFont="1" applyFill="1" applyAlignment="1" applyProtection="1">
      <alignment vertical="center"/>
      <protection locked="0"/>
    </xf>
    <xf numFmtId="0" fontId="13" fillId="33" borderId="0"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horizontal="center" vertical="center"/>
    </xf>
    <xf numFmtId="0" fontId="13" fillId="34" borderId="17" xfId="0" applyFont="1" applyFill="1" applyBorder="1" applyAlignment="1" applyProtection="1">
      <alignment horizontal="center" vertical="center"/>
      <protection locked="0"/>
    </xf>
    <xf numFmtId="0" fontId="13" fillId="34" borderId="0" xfId="0" applyFont="1" applyFill="1" applyBorder="1" applyAlignment="1" applyProtection="1">
      <alignment horizontal="center" vertical="center"/>
      <protection locked="0"/>
    </xf>
    <xf numFmtId="0" fontId="16" fillId="34" borderId="13" xfId="0" applyFont="1" applyFill="1" applyBorder="1" applyAlignment="1" applyProtection="1">
      <alignment horizontal="center" vertical="center"/>
      <protection/>
    </xf>
    <xf numFmtId="0" fontId="16" fillId="34" borderId="22" xfId="0" applyFont="1" applyFill="1" applyBorder="1" applyAlignment="1" applyProtection="1">
      <alignment horizontal="center" vertical="center"/>
      <protection/>
    </xf>
    <xf numFmtId="0" fontId="16" fillId="34" borderId="17" xfId="0" applyFont="1" applyFill="1" applyBorder="1" applyAlignment="1" applyProtection="1">
      <alignment horizontal="center" vertical="center"/>
      <protection/>
    </xf>
    <xf numFmtId="0" fontId="16" fillId="34" borderId="56" xfId="0" applyFont="1" applyFill="1" applyBorder="1" applyAlignment="1" applyProtection="1">
      <alignment horizontal="center" vertical="center"/>
      <protection/>
    </xf>
    <xf numFmtId="184" fontId="3" fillId="34" borderId="13" xfId="0" applyNumberFormat="1" applyFont="1" applyFill="1" applyBorder="1" applyAlignment="1" applyProtection="1">
      <alignment horizontal="right" vertical="center" wrapText="1"/>
      <protection locked="0"/>
    </xf>
    <xf numFmtId="184" fontId="3" fillId="34" borderId="21" xfId="0" applyNumberFormat="1" applyFont="1" applyFill="1" applyBorder="1" applyAlignment="1" applyProtection="1">
      <alignment horizontal="right" vertical="center" wrapText="1"/>
      <protection locked="0"/>
    </xf>
    <xf numFmtId="184" fontId="3" fillId="34" borderId="14" xfId="0" applyNumberFormat="1" applyFont="1" applyFill="1" applyBorder="1" applyAlignment="1" applyProtection="1">
      <alignment horizontal="right" vertical="center" wrapText="1"/>
      <protection locked="0"/>
    </xf>
    <xf numFmtId="184" fontId="3" fillId="34" borderId="15" xfId="0" applyNumberFormat="1" applyFont="1" applyFill="1" applyBorder="1" applyAlignment="1" applyProtection="1">
      <alignment horizontal="right" vertical="center" wrapText="1"/>
      <protection locked="0"/>
    </xf>
    <xf numFmtId="0" fontId="16" fillId="33" borderId="13" xfId="0" applyFont="1" applyFill="1" applyBorder="1" applyAlignment="1" applyProtection="1">
      <alignment horizontal="center" vertical="center" wrapText="1"/>
      <protection hidden="1"/>
    </xf>
    <xf numFmtId="0" fontId="16" fillId="33" borderId="21" xfId="0" applyFont="1" applyFill="1" applyBorder="1" applyAlignment="1" applyProtection="1">
      <alignment horizontal="center" vertical="center" wrapText="1"/>
      <protection hidden="1"/>
    </xf>
    <xf numFmtId="0" fontId="16" fillId="33" borderId="22" xfId="0" applyFont="1" applyFill="1" applyBorder="1" applyAlignment="1" applyProtection="1">
      <alignment horizontal="center" vertical="center" wrapText="1"/>
      <protection hidden="1"/>
    </xf>
    <xf numFmtId="0" fontId="16" fillId="33" borderId="14" xfId="0" applyFont="1" applyFill="1" applyBorder="1" applyAlignment="1" applyProtection="1">
      <alignment horizontal="center" vertical="center" wrapText="1"/>
      <protection hidden="1"/>
    </xf>
    <xf numFmtId="0" fontId="16" fillId="33" borderId="15" xfId="0" applyFont="1" applyFill="1" applyBorder="1" applyAlignment="1" applyProtection="1">
      <alignment horizontal="center" vertical="center" wrapText="1"/>
      <protection hidden="1"/>
    </xf>
    <xf numFmtId="0" fontId="16" fillId="33" borderId="16" xfId="0" applyFont="1" applyFill="1" applyBorder="1" applyAlignment="1" applyProtection="1">
      <alignment horizontal="center" vertical="center" wrapText="1"/>
      <protection hidden="1"/>
    </xf>
    <xf numFmtId="0" fontId="15" fillId="33" borderId="11" xfId="0" applyFont="1" applyFill="1" applyBorder="1" applyAlignment="1" applyProtection="1">
      <alignment horizontal="center" vertical="center" wrapText="1"/>
      <protection hidden="1"/>
    </xf>
    <xf numFmtId="0" fontId="15" fillId="33" borderId="18" xfId="0" applyFont="1" applyFill="1" applyBorder="1" applyAlignment="1" applyProtection="1">
      <alignment horizontal="center" vertical="center" wrapText="1"/>
      <protection hidden="1"/>
    </xf>
    <xf numFmtId="187" fontId="27" fillId="37" borderId="11" xfId="49" applyNumberFormat="1" applyFont="1" applyFill="1" applyBorder="1" applyAlignment="1" applyProtection="1">
      <alignment horizontal="right" vertical="center"/>
      <protection hidden="1"/>
    </xf>
    <xf numFmtId="187" fontId="27" fillId="37" borderId="18" xfId="49" applyNumberFormat="1" applyFont="1" applyFill="1" applyBorder="1" applyAlignment="1" applyProtection="1">
      <alignment horizontal="right" vertical="center"/>
      <protection hidden="1"/>
    </xf>
    <xf numFmtId="0" fontId="15" fillId="33" borderId="13" xfId="0" applyFont="1" applyFill="1" applyBorder="1" applyAlignment="1" applyProtection="1">
      <alignment horizontal="center" vertical="center"/>
      <protection hidden="1"/>
    </xf>
    <xf numFmtId="0" fontId="15" fillId="33" borderId="21" xfId="0" applyFont="1" applyFill="1" applyBorder="1" applyAlignment="1" applyProtection="1">
      <alignment horizontal="center" vertical="center"/>
      <protection hidden="1"/>
    </xf>
    <xf numFmtId="0" fontId="15" fillId="33" borderId="22" xfId="0" applyFont="1" applyFill="1" applyBorder="1" applyAlignment="1" applyProtection="1">
      <alignment horizontal="center" vertical="center"/>
      <protection hidden="1"/>
    </xf>
    <xf numFmtId="0" fontId="15" fillId="33" borderId="14" xfId="0" applyFont="1" applyFill="1" applyBorder="1" applyAlignment="1" applyProtection="1">
      <alignment horizontal="center" vertical="center"/>
      <protection hidden="1"/>
    </xf>
    <xf numFmtId="0" fontId="15" fillId="33" borderId="15" xfId="0" applyFont="1" applyFill="1" applyBorder="1" applyAlignment="1" applyProtection="1">
      <alignment horizontal="center" vertical="center"/>
      <protection hidden="1"/>
    </xf>
    <xf numFmtId="0" fontId="15" fillId="33" borderId="16" xfId="0" applyFont="1" applyFill="1" applyBorder="1" applyAlignment="1" applyProtection="1">
      <alignment horizontal="center" vertical="center"/>
      <protection hidden="1"/>
    </xf>
    <xf numFmtId="0" fontId="15" fillId="33" borderId="13"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22" xfId="0" applyFont="1" applyFill="1" applyBorder="1" applyAlignment="1">
      <alignment horizontal="center" vertical="center"/>
    </xf>
    <xf numFmtId="38" fontId="13" fillId="33" borderId="13" xfId="0" applyNumberFormat="1" applyFont="1" applyFill="1" applyBorder="1" applyAlignment="1" applyProtection="1">
      <alignment horizontal="right" vertical="center"/>
      <protection locked="0"/>
    </xf>
    <xf numFmtId="38" fontId="13" fillId="33" borderId="21" xfId="0" applyNumberFormat="1" applyFont="1" applyFill="1" applyBorder="1" applyAlignment="1" applyProtection="1">
      <alignment horizontal="right" vertical="center"/>
      <protection locked="0"/>
    </xf>
    <xf numFmtId="38" fontId="13" fillId="33" borderId="17" xfId="0" applyNumberFormat="1" applyFont="1" applyFill="1" applyBorder="1" applyAlignment="1" applyProtection="1">
      <alignment horizontal="right" vertical="center"/>
      <protection locked="0"/>
    </xf>
    <xf numFmtId="38" fontId="13" fillId="33" borderId="0" xfId="0" applyNumberFormat="1" applyFont="1" applyFill="1" applyBorder="1" applyAlignment="1" applyProtection="1">
      <alignment horizontal="right" vertical="center"/>
      <protection locked="0"/>
    </xf>
    <xf numFmtId="38" fontId="14" fillId="33" borderId="21" xfId="0" applyNumberFormat="1" applyFont="1" applyFill="1" applyBorder="1" applyAlignment="1" applyProtection="1">
      <alignment horizontal="center" vertical="center"/>
      <protection/>
    </xf>
    <xf numFmtId="38" fontId="14" fillId="33" borderId="22" xfId="0" applyNumberFormat="1" applyFont="1" applyFill="1" applyBorder="1" applyAlignment="1" applyProtection="1">
      <alignment horizontal="center" vertical="center"/>
      <protection/>
    </xf>
    <xf numFmtId="38" fontId="14" fillId="33" borderId="0" xfId="0" applyNumberFormat="1" applyFont="1" applyFill="1" applyBorder="1" applyAlignment="1" applyProtection="1">
      <alignment horizontal="center" vertical="center"/>
      <protection/>
    </xf>
    <xf numFmtId="38" fontId="14" fillId="33" borderId="56" xfId="0" applyNumberFormat="1"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textRotation="255" wrapText="1"/>
      <protection hidden="1"/>
    </xf>
    <xf numFmtId="0" fontId="15" fillId="33" borderId="12" xfId="0" applyFont="1" applyFill="1" applyBorder="1" applyAlignment="1" applyProtection="1">
      <alignment horizontal="center" vertical="center" textRotation="255" wrapText="1"/>
      <protection hidden="1"/>
    </xf>
    <xf numFmtId="0" fontId="15" fillId="33" borderId="18" xfId="0" applyFont="1" applyFill="1" applyBorder="1" applyAlignment="1" applyProtection="1">
      <alignment horizontal="center" vertical="center" textRotation="255" wrapText="1"/>
      <protection hidden="1"/>
    </xf>
    <xf numFmtId="0" fontId="15" fillId="33" borderId="11"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protection hidden="1"/>
    </xf>
    <xf numFmtId="0" fontId="15" fillId="33" borderId="10" xfId="0" applyFont="1" applyFill="1" applyBorder="1" applyAlignment="1" applyProtection="1">
      <alignment horizontal="center" vertical="center" textRotation="255" wrapText="1"/>
      <protection hidden="1"/>
    </xf>
    <xf numFmtId="0" fontId="15" fillId="33" borderId="10" xfId="0" applyFont="1" applyFill="1" applyBorder="1" applyAlignment="1" applyProtection="1">
      <alignment horizontal="center" vertical="center" textRotation="255"/>
      <protection hidden="1"/>
    </xf>
    <xf numFmtId="187" fontId="27" fillId="35" borderId="13" xfId="49" applyNumberFormat="1" applyFont="1" applyFill="1" applyBorder="1" applyAlignment="1" applyProtection="1">
      <alignment horizontal="right" vertical="center"/>
      <protection hidden="1"/>
    </xf>
    <xf numFmtId="187" fontId="27" fillId="35" borderId="21" xfId="49" applyNumberFormat="1" applyFont="1" applyFill="1" applyBorder="1" applyAlignment="1" applyProtection="1">
      <alignment horizontal="right" vertical="center"/>
      <protection hidden="1"/>
    </xf>
    <xf numFmtId="187" fontId="27" fillId="35" borderId="22" xfId="49" applyNumberFormat="1" applyFont="1" applyFill="1" applyBorder="1" applyAlignment="1" applyProtection="1">
      <alignment horizontal="right" vertical="center"/>
      <protection hidden="1"/>
    </xf>
    <xf numFmtId="187" fontId="27" fillId="35" borderId="14" xfId="49" applyNumberFormat="1" applyFont="1" applyFill="1" applyBorder="1" applyAlignment="1" applyProtection="1">
      <alignment horizontal="right" vertical="center"/>
      <protection hidden="1"/>
    </xf>
    <xf numFmtId="187" fontId="27" fillId="35" borderId="15" xfId="49" applyNumberFormat="1" applyFont="1" applyFill="1" applyBorder="1" applyAlignment="1" applyProtection="1">
      <alignment horizontal="right" vertical="center"/>
      <protection hidden="1"/>
    </xf>
    <xf numFmtId="187" fontId="27" fillId="35" borderId="16" xfId="49" applyNumberFormat="1" applyFont="1" applyFill="1" applyBorder="1" applyAlignment="1" applyProtection="1">
      <alignment horizontal="right" vertical="center"/>
      <protection hidden="1"/>
    </xf>
    <xf numFmtId="0" fontId="16" fillId="34" borderId="17" xfId="0" applyFont="1" applyFill="1" applyBorder="1" applyAlignment="1" applyProtection="1">
      <alignment horizontal="center" vertical="center"/>
      <protection locked="0"/>
    </xf>
    <xf numFmtId="0" fontId="16" fillId="34" borderId="56" xfId="0" applyFont="1" applyFill="1" applyBorder="1" applyAlignment="1" applyProtection="1">
      <alignment horizontal="center" vertical="center"/>
      <protection locked="0"/>
    </xf>
    <xf numFmtId="0" fontId="16" fillId="34" borderId="14" xfId="0" applyFont="1" applyFill="1" applyBorder="1" applyAlignment="1" applyProtection="1">
      <alignment horizontal="center" vertical="center"/>
      <protection locked="0"/>
    </xf>
    <xf numFmtId="0" fontId="16" fillId="34" borderId="16" xfId="0" applyFont="1" applyFill="1" applyBorder="1" applyAlignment="1" applyProtection="1">
      <alignment horizontal="center" vertical="center"/>
      <protection locked="0"/>
    </xf>
    <xf numFmtId="205" fontId="3" fillId="33" borderId="17" xfId="0" applyNumberFormat="1" applyFont="1" applyFill="1" applyBorder="1" applyAlignment="1" applyProtection="1">
      <alignment horizontal="right" vertical="center"/>
      <protection locked="0"/>
    </xf>
    <xf numFmtId="205" fontId="3" fillId="33" borderId="0" xfId="0" applyNumberFormat="1" applyFont="1" applyFill="1" applyBorder="1" applyAlignment="1" applyProtection="1">
      <alignment horizontal="right" vertical="center"/>
      <protection locked="0"/>
    </xf>
    <xf numFmtId="205" fontId="3" fillId="33" borderId="56" xfId="0" applyNumberFormat="1" applyFont="1" applyFill="1" applyBorder="1" applyAlignment="1" applyProtection="1">
      <alignment horizontal="right" vertical="center"/>
      <protection locked="0"/>
    </xf>
    <xf numFmtId="205" fontId="3" fillId="33" borderId="14" xfId="0" applyNumberFormat="1" applyFont="1" applyFill="1" applyBorder="1" applyAlignment="1" applyProtection="1">
      <alignment horizontal="right" vertical="center"/>
      <protection locked="0"/>
    </xf>
    <xf numFmtId="205" fontId="3" fillId="33" borderId="15" xfId="0" applyNumberFormat="1" applyFont="1" applyFill="1" applyBorder="1" applyAlignment="1" applyProtection="1">
      <alignment horizontal="right" vertical="center"/>
      <protection locked="0"/>
    </xf>
    <xf numFmtId="205" fontId="3" fillId="33" borderId="16" xfId="0" applyNumberFormat="1" applyFont="1" applyFill="1" applyBorder="1" applyAlignment="1" applyProtection="1">
      <alignment horizontal="right" vertical="center"/>
      <protection locked="0"/>
    </xf>
    <xf numFmtId="38" fontId="3" fillId="33" borderId="17" xfId="0" applyNumberFormat="1" applyFont="1" applyFill="1" applyBorder="1" applyAlignment="1" applyProtection="1">
      <alignment horizontal="right" vertical="center"/>
      <protection locked="0"/>
    </xf>
    <xf numFmtId="38" fontId="3" fillId="33" borderId="0" xfId="0" applyNumberFormat="1" applyFont="1" applyFill="1" applyBorder="1" applyAlignment="1" applyProtection="1">
      <alignment horizontal="right" vertical="center"/>
      <protection locked="0"/>
    </xf>
    <xf numFmtId="38" fontId="3" fillId="33" borderId="56" xfId="0" applyNumberFormat="1" applyFont="1" applyFill="1" applyBorder="1" applyAlignment="1" applyProtection="1">
      <alignment horizontal="right" vertical="center"/>
      <protection locked="0"/>
    </xf>
    <xf numFmtId="38" fontId="3" fillId="33" borderId="14" xfId="0" applyNumberFormat="1" applyFont="1" applyFill="1" applyBorder="1" applyAlignment="1" applyProtection="1">
      <alignment horizontal="right" vertical="center"/>
      <protection locked="0"/>
    </xf>
    <xf numFmtId="38" fontId="3" fillId="33" borderId="15" xfId="0" applyNumberFormat="1" applyFont="1" applyFill="1" applyBorder="1" applyAlignment="1" applyProtection="1">
      <alignment horizontal="right" vertical="center"/>
      <protection locked="0"/>
    </xf>
    <xf numFmtId="38" fontId="3" fillId="33" borderId="16" xfId="0" applyNumberFormat="1" applyFont="1" applyFill="1" applyBorder="1" applyAlignment="1" applyProtection="1">
      <alignment horizontal="right" vertical="center"/>
      <protection locked="0"/>
    </xf>
    <xf numFmtId="184" fontId="14" fillId="34" borderId="21" xfId="0" applyNumberFormat="1" applyFont="1" applyFill="1" applyBorder="1" applyAlignment="1" applyProtection="1">
      <alignment horizontal="center" vertical="center" wrapText="1"/>
      <protection/>
    </xf>
    <xf numFmtId="184" fontId="14" fillId="34" borderId="22" xfId="0" applyNumberFormat="1" applyFont="1" applyFill="1" applyBorder="1" applyAlignment="1" applyProtection="1">
      <alignment horizontal="center" vertical="center" wrapText="1"/>
      <protection/>
    </xf>
    <xf numFmtId="184" fontId="14" fillId="34" borderId="15" xfId="0" applyNumberFormat="1" applyFont="1" applyFill="1" applyBorder="1" applyAlignment="1" applyProtection="1">
      <alignment horizontal="center" vertical="center" wrapText="1"/>
      <protection/>
    </xf>
    <xf numFmtId="184" fontId="14" fillId="34" borderId="16" xfId="0" applyNumberFormat="1" applyFont="1" applyFill="1" applyBorder="1" applyAlignment="1" applyProtection="1">
      <alignment horizontal="center" vertical="center" wrapText="1"/>
      <protection/>
    </xf>
    <xf numFmtId="187" fontId="27" fillId="35" borderId="10" xfId="49" applyNumberFormat="1" applyFont="1" applyFill="1" applyBorder="1" applyAlignment="1" applyProtection="1">
      <alignment vertical="center"/>
      <protection hidden="1"/>
    </xf>
    <xf numFmtId="0" fontId="15" fillId="33" borderId="24" xfId="0" applyFont="1" applyFill="1" applyBorder="1" applyAlignment="1">
      <alignment horizontal="center" vertical="center"/>
    </xf>
    <xf numFmtId="0" fontId="15" fillId="33" borderId="11" xfId="0" applyFont="1" applyFill="1" applyBorder="1" applyAlignment="1">
      <alignment horizontal="center" vertical="center"/>
    </xf>
    <xf numFmtId="187" fontId="27" fillId="35" borderId="10" xfId="49" applyNumberFormat="1" applyFont="1" applyFill="1" applyBorder="1" applyAlignment="1" applyProtection="1">
      <alignment horizontal="right" vertical="center"/>
      <protection hidden="1"/>
    </xf>
    <xf numFmtId="205" fontId="3" fillId="33" borderId="13" xfId="0" applyNumberFormat="1" applyFont="1" applyFill="1" applyBorder="1" applyAlignment="1" applyProtection="1">
      <alignment horizontal="right" vertical="center"/>
      <protection locked="0"/>
    </xf>
    <xf numFmtId="205" fontId="3" fillId="33" borderId="21" xfId="0" applyNumberFormat="1" applyFont="1" applyFill="1" applyBorder="1" applyAlignment="1" applyProtection="1">
      <alignment horizontal="right" vertical="center"/>
      <protection locked="0"/>
    </xf>
    <xf numFmtId="205" fontId="3" fillId="33" borderId="22" xfId="0" applyNumberFormat="1" applyFont="1" applyFill="1" applyBorder="1" applyAlignment="1" applyProtection="1">
      <alignment horizontal="right" vertical="center"/>
      <protection locked="0"/>
    </xf>
    <xf numFmtId="38" fontId="3" fillId="33" borderId="13" xfId="0" applyNumberFormat="1" applyFont="1" applyFill="1" applyBorder="1" applyAlignment="1" applyProtection="1">
      <alignment horizontal="right" vertical="center"/>
      <protection locked="0"/>
    </xf>
    <xf numFmtId="38" fontId="3" fillId="33" borderId="21" xfId="0" applyNumberFormat="1" applyFont="1" applyFill="1" applyBorder="1" applyAlignment="1" applyProtection="1">
      <alignment horizontal="right" vertical="center"/>
      <protection locked="0"/>
    </xf>
    <xf numFmtId="38" fontId="3" fillId="33" borderId="22" xfId="0" applyNumberFormat="1" applyFont="1" applyFill="1" applyBorder="1" applyAlignment="1" applyProtection="1">
      <alignment horizontal="right" vertical="center"/>
      <protection locked="0"/>
    </xf>
    <xf numFmtId="0" fontId="16" fillId="33" borderId="13" xfId="0" applyFont="1" applyFill="1" applyBorder="1" applyAlignment="1" applyProtection="1">
      <alignment horizontal="center" vertical="center"/>
      <protection hidden="1"/>
    </xf>
    <xf numFmtId="0" fontId="16" fillId="33" borderId="21" xfId="0" applyFont="1" applyFill="1" applyBorder="1" applyAlignment="1" applyProtection="1">
      <alignment horizontal="center" vertical="center"/>
      <protection hidden="1"/>
    </xf>
    <xf numFmtId="0" fontId="16" fillId="33" borderId="22" xfId="0" applyFont="1" applyFill="1" applyBorder="1" applyAlignment="1" applyProtection="1">
      <alignment horizontal="center" vertical="center"/>
      <protection hidden="1"/>
    </xf>
    <xf numFmtId="0" fontId="16" fillId="33" borderId="14" xfId="0" applyFont="1" applyFill="1" applyBorder="1" applyAlignment="1" applyProtection="1">
      <alignment horizontal="center" vertical="center"/>
      <protection hidden="1"/>
    </xf>
    <xf numFmtId="0" fontId="16" fillId="33" borderId="15" xfId="0" applyFont="1" applyFill="1" applyBorder="1" applyAlignment="1" applyProtection="1">
      <alignment horizontal="center" vertical="center"/>
      <protection hidden="1"/>
    </xf>
    <xf numFmtId="0" fontId="16" fillId="33" borderId="16" xfId="0" applyFont="1" applyFill="1" applyBorder="1" applyAlignment="1" applyProtection="1">
      <alignment horizontal="center" vertical="center"/>
      <protection hidden="1"/>
    </xf>
    <xf numFmtId="0" fontId="16" fillId="33" borderId="17" xfId="0" applyFont="1" applyFill="1" applyBorder="1" applyAlignment="1" applyProtection="1">
      <alignment horizontal="center" vertical="center" wrapText="1"/>
      <protection hidden="1"/>
    </xf>
    <xf numFmtId="0" fontId="16" fillId="33" borderId="56" xfId="0" applyFont="1" applyFill="1" applyBorder="1" applyAlignment="1" applyProtection="1">
      <alignment horizontal="center" vertical="center" wrapText="1"/>
      <protection hidden="1"/>
    </xf>
    <xf numFmtId="0" fontId="16" fillId="33" borderId="10" xfId="0" applyFont="1" applyFill="1" applyBorder="1" applyAlignment="1" applyProtection="1">
      <alignment horizontal="center" vertical="center"/>
      <protection hidden="1"/>
    </xf>
    <xf numFmtId="0" fontId="15" fillId="33" borderId="25" xfId="0" applyFont="1" applyFill="1" applyBorder="1" applyAlignment="1" applyProtection="1">
      <alignment horizontal="center" vertical="center"/>
      <protection hidden="1"/>
    </xf>
    <xf numFmtId="0" fontId="15" fillId="33" borderId="26" xfId="0" applyFont="1" applyFill="1" applyBorder="1" applyAlignment="1" applyProtection="1">
      <alignment horizontal="center" vertical="center"/>
      <protection hidden="1"/>
    </xf>
    <xf numFmtId="0" fontId="15" fillId="33" borderId="24" xfId="0" applyFont="1" applyFill="1" applyBorder="1" applyAlignment="1" applyProtection="1">
      <alignment horizontal="center" vertical="center"/>
      <protection hidden="1"/>
    </xf>
    <xf numFmtId="38" fontId="26" fillId="36" borderId="17" xfId="0" applyNumberFormat="1" applyFont="1" applyFill="1" applyBorder="1" applyAlignment="1" applyProtection="1">
      <alignment horizontal="right" vertical="top"/>
      <protection hidden="1"/>
    </xf>
    <xf numFmtId="38" fontId="26" fillId="36" borderId="0" xfId="0" applyNumberFormat="1" applyFont="1" applyFill="1" applyBorder="1" applyAlignment="1" applyProtection="1">
      <alignment horizontal="right" vertical="top"/>
      <protection hidden="1"/>
    </xf>
    <xf numFmtId="38" fontId="26" fillId="36" borderId="56" xfId="0" applyNumberFormat="1" applyFont="1" applyFill="1" applyBorder="1" applyAlignment="1" applyProtection="1">
      <alignment horizontal="right" vertical="top"/>
      <protection hidden="1"/>
    </xf>
    <xf numFmtId="38" fontId="26" fillId="36" borderId="14" xfId="0" applyNumberFormat="1" applyFont="1" applyFill="1" applyBorder="1" applyAlignment="1" applyProtection="1">
      <alignment horizontal="right" vertical="top"/>
      <protection hidden="1"/>
    </xf>
    <xf numFmtId="38" fontId="26" fillId="36" borderId="15" xfId="0" applyNumberFormat="1" applyFont="1" applyFill="1" applyBorder="1" applyAlignment="1" applyProtection="1">
      <alignment horizontal="right" vertical="top"/>
      <protection hidden="1"/>
    </xf>
    <xf numFmtId="38" fontId="26" fillId="36" borderId="16" xfId="0" applyNumberFormat="1" applyFont="1" applyFill="1" applyBorder="1" applyAlignment="1" applyProtection="1">
      <alignment horizontal="right" vertical="top"/>
      <protection hidden="1"/>
    </xf>
    <xf numFmtId="0" fontId="14" fillId="33" borderId="17"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56" xfId="0" applyFont="1" applyFill="1" applyBorder="1" applyAlignment="1">
      <alignment horizontal="center" vertical="center"/>
    </xf>
    <xf numFmtId="0" fontId="13" fillId="33" borderId="13" xfId="0"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184" fontId="3" fillId="36" borderId="13" xfId="0" applyNumberFormat="1" applyFont="1" applyFill="1" applyBorder="1" applyAlignment="1" applyProtection="1">
      <alignment horizontal="right" vertical="center" wrapText="1"/>
      <protection hidden="1"/>
    </xf>
    <xf numFmtId="184" fontId="3" fillId="36" borderId="21" xfId="0" applyNumberFormat="1" applyFont="1" applyFill="1" applyBorder="1" applyAlignment="1" applyProtection="1">
      <alignment horizontal="right" vertical="center" wrapText="1"/>
      <protection hidden="1"/>
    </xf>
    <xf numFmtId="184" fontId="3" fillId="36" borderId="14" xfId="0" applyNumberFormat="1" applyFont="1" applyFill="1" applyBorder="1" applyAlignment="1" applyProtection="1">
      <alignment horizontal="right" vertical="center" wrapText="1"/>
      <protection hidden="1"/>
    </xf>
    <xf numFmtId="184" fontId="3" fillId="36" borderId="15" xfId="0" applyNumberFormat="1" applyFont="1" applyFill="1" applyBorder="1" applyAlignment="1" applyProtection="1">
      <alignment horizontal="right" vertical="center" wrapText="1"/>
      <protection hidden="1"/>
    </xf>
    <xf numFmtId="0" fontId="14" fillId="33" borderId="11" xfId="0" applyFont="1" applyFill="1" applyBorder="1" applyAlignment="1">
      <alignment horizontal="center" vertical="center"/>
    </xf>
    <xf numFmtId="38" fontId="3" fillId="36" borderId="17" xfId="0" applyNumberFormat="1" applyFont="1" applyFill="1" applyBorder="1" applyAlignment="1" applyProtection="1">
      <alignment horizontal="right" vertical="center"/>
      <protection hidden="1"/>
    </xf>
    <xf numFmtId="38" fontId="3" fillId="36" borderId="0" xfId="0" applyNumberFormat="1" applyFont="1" applyFill="1" applyBorder="1" applyAlignment="1" applyProtection="1">
      <alignment horizontal="right" vertical="center"/>
      <protection hidden="1"/>
    </xf>
    <xf numFmtId="38" fontId="3" fillId="36" borderId="56" xfId="0" applyNumberFormat="1" applyFont="1" applyFill="1" applyBorder="1" applyAlignment="1" applyProtection="1">
      <alignment horizontal="right" vertical="center"/>
      <protection hidden="1"/>
    </xf>
    <xf numFmtId="0" fontId="13" fillId="34" borderId="26" xfId="0" applyFont="1" applyFill="1" applyBorder="1" applyAlignment="1" applyProtection="1">
      <alignment horizontal="center" vertical="center"/>
      <protection locked="0"/>
    </xf>
    <xf numFmtId="0" fontId="11" fillId="33" borderId="15" xfId="0" applyFont="1" applyFill="1" applyBorder="1" applyAlignment="1">
      <alignment horizontal="left"/>
    </xf>
    <xf numFmtId="0" fontId="14" fillId="33" borderId="25" xfId="0" applyFont="1" applyFill="1" applyBorder="1" applyAlignment="1">
      <alignment horizontal="center" vertical="center"/>
    </xf>
    <xf numFmtId="0" fontId="14" fillId="33" borderId="26" xfId="0" applyFont="1" applyFill="1" applyBorder="1" applyAlignment="1">
      <alignment horizontal="center" vertical="center"/>
    </xf>
    <xf numFmtId="0" fontId="14" fillId="33" borderId="24" xfId="0" applyFont="1" applyFill="1" applyBorder="1" applyAlignment="1">
      <alignment horizontal="center" vertical="center"/>
    </xf>
    <xf numFmtId="0" fontId="16" fillId="33" borderId="10" xfId="0" applyFont="1" applyFill="1" applyBorder="1" applyAlignment="1">
      <alignment horizontal="center" vertical="center"/>
    </xf>
    <xf numFmtId="0" fontId="14" fillId="34" borderId="10" xfId="0" applyFont="1" applyFill="1" applyBorder="1" applyAlignment="1" applyProtection="1">
      <alignment horizontal="center" vertical="center"/>
      <protection locked="0"/>
    </xf>
    <xf numFmtId="0" fontId="3" fillId="34" borderId="26" xfId="0" applyFont="1" applyFill="1" applyBorder="1" applyAlignment="1" applyProtection="1">
      <alignment horizontal="center" vertical="center"/>
      <protection locked="0"/>
    </xf>
    <xf numFmtId="184" fontId="3" fillId="34" borderId="25" xfId="0" applyNumberFormat="1" applyFont="1" applyFill="1" applyBorder="1" applyAlignment="1" applyProtection="1">
      <alignment horizontal="right" vertical="center" wrapText="1"/>
      <protection locked="0"/>
    </xf>
    <xf numFmtId="184" fontId="3" fillId="34" borderId="26" xfId="0" applyNumberFormat="1" applyFont="1" applyFill="1" applyBorder="1" applyAlignment="1" applyProtection="1">
      <alignment horizontal="right" vertical="center" wrapText="1"/>
      <protection locked="0"/>
    </xf>
    <xf numFmtId="0" fontId="15" fillId="33" borderId="10" xfId="0" applyFont="1" applyFill="1" applyBorder="1" applyAlignment="1" applyProtection="1">
      <alignment horizontal="center" vertical="center" wrapText="1"/>
      <protection hidden="1"/>
    </xf>
    <xf numFmtId="0" fontId="13" fillId="34" borderId="25" xfId="0" applyFont="1" applyFill="1" applyBorder="1" applyAlignment="1" applyProtection="1">
      <alignment horizontal="center" vertical="center"/>
      <protection locked="0"/>
    </xf>
    <xf numFmtId="0" fontId="13" fillId="34" borderId="24" xfId="0" applyFont="1" applyFill="1" applyBorder="1" applyAlignment="1" applyProtection="1">
      <alignment horizontal="center" vertical="center"/>
      <protection locked="0"/>
    </xf>
    <xf numFmtId="0" fontId="15" fillId="33" borderId="25" xfId="0" applyFont="1" applyFill="1" applyBorder="1" applyAlignment="1" applyProtection="1">
      <alignment vertical="center" wrapText="1"/>
      <protection hidden="1"/>
    </xf>
    <xf numFmtId="0" fontId="15" fillId="33" borderId="26" xfId="0" applyFont="1" applyFill="1" applyBorder="1" applyAlignment="1" applyProtection="1">
      <alignment vertical="center"/>
      <protection hidden="1"/>
    </xf>
    <xf numFmtId="0" fontId="15" fillId="33" borderId="24" xfId="0" applyFont="1" applyFill="1" applyBorder="1" applyAlignment="1" applyProtection="1">
      <alignment vertical="center"/>
      <protection hidden="1"/>
    </xf>
    <xf numFmtId="0" fontId="15" fillId="33" borderId="25" xfId="0" applyFont="1" applyFill="1" applyBorder="1" applyAlignment="1">
      <alignment horizontal="right" vertical="center" wrapText="1"/>
    </xf>
    <xf numFmtId="0" fontId="15" fillId="33" borderId="26" xfId="0" applyFont="1" applyFill="1" applyBorder="1" applyAlignment="1">
      <alignment horizontal="right" vertical="center" wrapText="1"/>
    </xf>
    <xf numFmtId="0" fontId="15" fillId="33" borderId="24" xfId="0" applyFont="1" applyFill="1" applyBorder="1" applyAlignment="1">
      <alignment horizontal="right" vertical="center" wrapText="1"/>
    </xf>
    <xf numFmtId="0" fontId="16" fillId="33" borderId="10" xfId="0" applyFont="1" applyFill="1" applyBorder="1" applyAlignment="1" applyProtection="1">
      <alignment horizontal="center" vertical="center" wrapText="1"/>
      <protection hidden="1"/>
    </xf>
    <xf numFmtId="0" fontId="13" fillId="33" borderId="21" xfId="0" applyFont="1" applyFill="1" applyBorder="1" applyAlignment="1">
      <alignment horizontal="left"/>
    </xf>
    <xf numFmtId="0" fontId="15" fillId="34" borderId="25" xfId="0" applyFont="1" applyFill="1" applyBorder="1" applyAlignment="1" applyProtection="1">
      <alignment horizontal="center" vertical="center"/>
      <protection locked="0"/>
    </xf>
    <xf numFmtId="0" fontId="15" fillId="34" borderId="24" xfId="0" applyFont="1" applyFill="1" applyBorder="1" applyAlignment="1" applyProtection="1">
      <alignment horizontal="center" vertical="center"/>
      <protection locked="0"/>
    </xf>
    <xf numFmtId="0" fontId="15" fillId="33" borderId="0" xfId="0" applyFont="1" applyFill="1" applyBorder="1" applyAlignment="1" applyProtection="1">
      <alignment horizontal="right" vertical="top"/>
      <protection/>
    </xf>
    <xf numFmtId="0" fontId="3" fillId="34" borderId="25"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right" vertical="center"/>
      <protection/>
    </xf>
    <xf numFmtId="0" fontId="0" fillId="0" borderId="0" xfId="0" applyBorder="1" applyAlignment="1" applyProtection="1">
      <alignment horizontal="right" vertical="center"/>
      <protection/>
    </xf>
    <xf numFmtId="0" fontId="21" fillId="33" borderId="15" xfId="0" applyFont="1" applyFill="1" applyBorder="1" applyAlignment="1" applyProtection="1">
      <alignment horizontal="center"/>
      <protection/>
    </xf>
    <xf numFmtId="0" fontId="16" fillId="33" borderId="25" xfId="0" applyFont="1" applyFill="1" applyBorder="1" applyAlignment="1" applyProtection="1">
      <alignment horizontal="center" vertical="center"/>
      <protection hidden="1"/>
    </xf>
    <xf numFmtId="0" fontId="16" fillId="33" borderId="26" xfId="0" applyFont="1" applyFill="1" applyBorder="1" applyAlignment="1" applyProtection="1">
      <alignment horizontal="center" vertical="center"/>
      <protection hidden="1"/>
    </xf>
    <xf numFmtId="0" fontId="16" fillId="33" borderId="24" xfId="0" applyFont="1" applyFill="1" applyBorder="1" applyAlignment="1" applyProtection="1">
      <alignment horizontal="center" vertical="center"/>
      <protection hidden="1"/>
    </xf>
    <xf numFmtId="0" fontId="15" fillId="34" borderId="10" xfId="0" applyFont="1" applyFill="1" applyBorder="1" applyAlignment="1" applyProtection="1">
      <alignment horizontal="center" vertical="center"/>
      <protection/>
    </xf>
    <xf numFmtId="0" fontId="15" fillId="34" borderId="23" xfId="0" applyFont="1" applyFill="1" applyBorder="1" applyAlignment="1" applyProtection="1">
      <alignment horizontal="center" vertical="center"/>
      <protection/>
    </xf>
    <xf numFmtId="0" fontId="14" fillId="0" borderId="0" xfId="0" applyFont="1" applyFill="1" applyBorder="1" applyAlignment="1">
      <alignment horizontal="center" vertical="center" wrapText="1"/>
    </xf>
    <xf numFmtId="187" fontId="27" fillId="35" borderId="10" xfId="49" applyNumberFormat="1" applyFont="1" applyFill="1" applyBorder="1" applyAlignment="1" applyProtection="1">
      <alignment vertical="center"/>
      <protection locked="0"/>
    </xf>
    <xf numFmtId="0" fontId="13" fillId="33" borderId="57" xfId="0" applyFont="1" applyFill="1" applyBorder="1" applyAlignment="1" applyProtection="1">
      <alignment horizontal="center" vertical="center"/>
      <protection/>
    </xf>
    <xf numFmtId="0" fontId="13" fillId="33" borderId="58" xfId="0" applyFont="1" applyFill="1" applyBorder="1" applyAlignment="1" applyProtection="1">
      <alignment horizontal="center" vertical="center"/>
      <protection/>
    </xf>
    <xf numFmtId="0" fontId="13" fillId="33" borderId="59"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textRotation="255"/>
      <protection hidden="1"/>
    </xf>
    <xf numFmtId="0" fontId="15" fillId="33" borderId="18" xfId="0" applyFont="1" applyFill="1" applyBorder="1" applyAlignment="1" applyProtection="1">
      <alignment horizontal="center" vertical="center" textRotation="255"/>
      <protection hidden="1"/>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3" fillId="0" borderId="0" xfId="0" applyFont="1" applyAlignment="1" applyProtection="1">
      <alignment horizontal="left" vertical="center" wrapText="1"/>
      <protection/>
    </xf>
    <xf numFmtId="0" fontId="3" fillId="0" borderId="0" xfId="0" applyFont="1" applyBorder="1" applyAlignment="1" applyProtection="1">
      <alignment horizontal="left" vertical="center" wrapText="1"/>
      <protection/>
    </xf>
    <xf numFmtId="185" fontId="4" fillId="36" borderId="25" xfId="49" applyNumberFormat="1" applyFont="1" applyFill="1" applyBorder="1" applyAlignment="1" applyProtection="1">
      <alignment horizontal="right" vertical="center"/>
      <protection hidden="1" locked="0"/>
    </xf>
    <xf numFmtId="185" fontId="4" fillId="36" borderId="26" xfId="49" applyNumberFormat="1" applyFont="1" applyFill="1" applyBorder="1" applyAlignment="1" applyProtection="1">
      <alignment horizontal="right" vertical="center"/>
      <protection hidden="1" locked="0"/>
    </xf>
    <xf numFmtId="185" fontId="4" fillId="36" borderId="24" xfId="49" applyNumberFormat="1" applyFont="1" applyFill="1" applyBorder="1" applyAlignment="1" applyProtection="1">
      <alignment horizontal="right" vertical="center"/>
      <protection hidden="1" locked="0"/>
    </xf>
    <xf numFmtId="185" fontId="4" fillId="34" borderId="25" xfId="49" applyNumberFormat="1" applyFont="1" applyFill="1" applyBorder="1" applyAlignment="1" applyProtection="1">
      <alignment horizontal="right" vertical="center"/>
      <protection locked="0"/>
    </xf>
    <xf numFmtId="185" fontId="4" fillId="34" borderId="26" xfId="49" applyNumberFormat="1" applyFont="1" applyFill="1" applyBorder="1" applyAlignment="1" applyProtection="1">
      <alignment horizontal="right" vertical="center"/>
      <protection locked="0"/>
    </xf>
    <xf numFmtId="185" fontId="4" fillId="34" borderId="24" xfId="49" applyNumberFormat="1" applyFont="1" applyFill="1" applyBorder="1" applyAlignment="1" applyProtection="1">
      <alignment horizontal="right" vertical="center"/>
      <protection locked="0"/>
    </xf>
    <xf numFmtId="185" fontId="4" fillId="36" borderId="25" xfId="49" applyNumberFormat="1" applyFont="1" applyFill="1" applyBorder="1" applyAlignment="1" applyProtection="1">
      <alignment horizontal="right" vertical="center"/>
      <protection hidden="1"/>
    </xf>
    <xf numFmtId="185" fontId="4" fillId="36" borderId="26" xfId="49" applyNumberFormat="1" applyFont="1" applyFill="1" applyBorder="1" applyAlignment="1" applyProtection="1">
      <alignment horizontal="right" vertical="center"/>
      <protection hidden="1"/>
    </xf>
    <xf numFmtId="185" fontId="4" fillId="36" borderId="24" xfId="49" applyNumberFormat="1" applyFont="1" applyFill="1" applyBorder="1" applyAlignment="1" applyProtection="1">
      <alignment horizontal="right" vertical="center"/>
      <protection hidden="1"/>
    </xf>
    <xf numFmtId="185" fontId="4" fillId="35" borderId="25" xfId="49" applyNumberFormat="1" applyFont="1" applyFill="1" applyBorder="1" applyAlignment="1" applyProtection="1">
      <alignment horizontal="right" vertical="center"/>
      <protection hidden="1"/>
    </xf>
    <xf numFmtId="185" fontId="4" fillId="35" borderId="26" xfId="49" applyNumberFormat="1" applyFont="1" applyFill="1" applyBorder="1" applyAlignment="1" applyProtection="1">
      <alignment horizontal="right" vertical="center"/>
      <protection hidden="1"/>
    </xf>
    <xf numFmtId="185" fontId="4" fillId="35" borderId="24" xfId="49" applyNumberFormat="1" applyFont="1" applyFill="1" applyBorder="1" applyAlignment="1" applyProtection="1">
      <alignment horizontal="right" vertical="center"/>
      <protection hidden="1"/>
    </xf>
    <xf numFmtId="185" fontId="4" fillId="36" borderId="14" xfId="0" applyNumberFormat="1" applyFont="1" applyFill="1" applyBorder="1" applyAlignment="1" applyProtection="1">
      <alignment horizontal="right" vertical="center"/>
      <protection hidden="1"/>
    </xf>
    <xf numFmtId="185" fontId="4" fillId="36" borderId="15" xfId="0" applyNumberFormat="1" applyFont="1" applyFill="1" applyBorder="1" applyAlignment="1" applyProtection="1">
      <alignment horizontal="right" vertical="center"/>
      <protection hidden="1"/>
    </xf>
    <xf numFmtId="185" fontId="4" fillId="36" borderId="16" xfId="0" applyNumberFormat="1" applyFont="1" applyFill="1" applyBorder="1" applyAlignment="1" applyProtection="1">
      <alignment horizontal="right" vertical="center"/>
      <protection hidden="1"/>
    </xf>
    <xf numFmtId="0" fontId="14" fillId="0" borderId="21" xfId="0" applyFont="1" applyFill="1" applyBorder="1" applyAlignment="1" applyProtection="1">
      <alignment horizontal="center" vertical="center"/>
      <protection/>
    </xf>
    <xf numFmtId="185" fontId="4" fillId="36" borderId="25" xfId="49" applyNumberFormat="1" applyFont="1" applyFill="1" applyBorder="1" applyAlignment="1" applyProtection="1">
      <alignment horizontal="right" vertical="center"/>
      <protection/>
    </xf>
    <xf numFmtId="185" fontId="4" fillId="36" borderId="26" xfId="49" applyNumberFormat="1" applyFont="1" applyFill="1" applyBorder="1" applyAlignment="1" applyProtection="1">
      <alignment horizontal="right" vertical="center"/>
      <protection/>
    </xf>
    <xf numFmtId="185" fontId="4" fillId="36" borderId="24" xfId="49" applyNumberFormat="1" applyFont="1" applyFill="1" applyBorder="1" applyAlignment="1" applyProtection="1">
      <alignment horizontal="right" vertic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57" xfId="0" applyFont="1" applyFill="1" applyBorder="1" applyAlignment="1" applyProtection="1">
      <alignment horizontal="center" vertical="center"/>
      <protection/>
    </xf>
    <xf numFmtId="0" fontId="11" fillId="0" borderId="58" xfId="0" applyFont="1" applyFill="1" applyBorder="1" applyAlignment="1" applyProtection="1">
      <alignment horizontal="center" vertical="center"/>
      <protection/>
    </xf>
    <xf numFmtId="0" fontId="11" fillId="0" borderId="59" xfId="0" applyFont="1" applyFill="1" applyBorder="1" applyAlignment="1" applyProtection="1">
      <alignment horizontal="center" vertical="center"/>
      <protection/>
    </xf>
    <xf numFmtId="185" fontId="4" fillId="38" borderId="25" xfId="49" applyNumberFormat="1" applyFont="1" applyFill="1" applyBorder="1" applyAlignment="1" applyProtection="1">
      <alignment horizontal="right" vertical="center"/>
      <protection hidden="1"/>
    </xf>
    <xf numFmtId="185" fontId="4" fillId="38" borderId="26" xfId="49" applyNumberFormat="1" applyFont="1" applyFill="1" applyBorder="1" applyAlignment="1" applyProtection="1">
      <alignment horizontal="right" vertical="center"/>
      <protection hidden="1"/>
    </xf>
    <xf numFmtId="185" fontId="4" fillId="38" borderId="24" xfId="49" applyNumberFormat="1" applyFont="1" applyFill="1" applyBorder="1" applyAlignment="1" applyProtection="1">
      <alignment horizontal="right" vertical="center"/>
      <protection hidden="1"/>
    </xf>
    <xf numFmtId="38" fontId="4" fillId="34" borderId="25" xfId="49" applyFont="1" applyFill="1" applyBorder="1" applyAlignment="1" applyProtection="1">
      <alignment horizontal="right" vertical="center"/>
      <protection locked="0"/>
    </xf>
    <xf numFmtId="38" fontId="4" fillId="34" borderId="26" xfId="49" applyFont="1" applyFill="1" applyBorder="1" applyAlignment="1" applyProtection="1">
      <alignment horizontal="right" vertical="center"/>
      <protection locked="0"/>
    </xf>
    <xf numFmtId="38" fontId="4" fillId="36" borderId="25" xfId="49" applyFont="1" applyFill="1" applyBorder="1" applyAlignment="1" applyProtection="1">
      <alignment horizontal="right" vertical="center"/>
      <protection hidden="1"/>
    </xf>
    <xf numFmtId="38" fontId="4" fillId="36" borderId="26" xfId="49" applyFont="1" applyFill="1" applyBorder="1" applyAlignment="1" applyProtection="1">
      <alignment horizontal="right" vertical="center"/>
      <protection hidden="1"/>
    </xf>
    <xf numFmtId="187" fontId="4" fillId="34" borderId="25" xfId="49" applyNumberFormat="1" applyFont="1" applyFill="1" applyBorder="1" applyAlignment="1" applyProtection="1">
      <alignment horizontal="right" vertical="center"/>
      <protection locked="0"/>
    </xf>
    <xf numFmtId="187" fontId="4" fillId="34" borderId="26" xfId="49" applyNumberFormat="1" applyFont="1" applyFill="1" applyBorder="1" applyAlignment="1" applyProtection="1">
      <alignment horizontal="right" vertical="center"/>
      <protection locked="0"/>
    </xf>
    <xf numFmtId="38" fontId="4" fillId="36" borderId="25" xfId="49" applyFont="1" applyFill="1" applyBorder="1" applyAlignment="1" applyProtection="1">
      <alignment horizontal="right" vertical="center"/>
      <protection/>
    </xf>
    <xf numFmtId="38" fontId="4" fillId="36" borderId="26" xfId="49" applyFont="1" applyFill="1" applyBorder="1" applyAlignment="1" applyProtection="1">
      <alignment horizontal="right" vertical="center"/>
      <protection/>
    </xf>
    <xf numFmtId="38" fontId="11" fillId="0" borderId="13" xfId="49" applyFont="1" applyFill="1" applyBorder="1" applyAlignment="1" applyProtection="1">
      <alignment vertical="center"/>
      <protection locked="0"/>
    </xf>
    <xf numFmtId="38" fontId="11" fillId="0" borderId="21" xfId="49" applyFont="1" applyFill="1" applyBorder="1" applyAlignment="1" applyProtection="1">
      <alignment vertical="center"/>
      <protection locked="0"/>
    </xf>
    <xf numFmtId="38" fontId="11" fillId="0" borderId="22" xfId="49" applyFont="1" applyFill="1" applyBorder="1" applyAlignment="1" applyProtection="1">
      <alignment vertical="center"/>
      <protection locked="0"/>
    </xf>
    <xf numFmtId="38" fontId="11" fillId="0" borderId="17" xfId="49" applyFont="1" applyFill="1" applyBorder="1" applyAlignment="1" applyProtection="1">
      <alignment vertical="center"/>
      <protection locked="0"/>
    </xf>
    <xf numFmtId="38" fontId="11" fillId="0" borderId="0" xfId="49" applyFont="1" applyFill="1" applyBorder="1" applyAlignment="1" applyProtection="1">
      <alignment vertical="center"/>
      <protection locked="0"/>
    </xf>
    <xf numFmtId="38" fontId="11" fillId="0" borderId="56" xfId="49" applyFont="1" applyFill="1" applyBorder="1" applyAlignment="1" applyProtection="1">
      <alignment vertical="center"/>
      <protection locked="0"/>
    </xf>
    <xf numFmtId="38" fontId="11" fillId="0" borderId="14" xfId="49" applyFont="1" applyFill="1" applyBorder="1" applyAlignment="1" applyProtection="1">
      <alignment vertical="center"/>
      <protection locked="0"/>
    </xf>
    <xf numFmtId="38" fontId="11" fillId="0" borderId="15" xfId="49" applyFont="1" applyFill="1" applyBorder="1" applyAlignment="1" applyProtection="1">
      <alignment vertical="center"/>
      <protection locked="0"/>
    </xf>
    <xf numFmtId="38" fontId="11" fillId="0" borderId="16" xfId="49" applyFont="1" applyFill="1" applyBorder="1" applyAlignment="1" applyProtection="1">
      <alignment vertical="center"/>
      <protection locked="0"/>
    </xf>
    <xf numFmtId="0" fontId="11" fillId="34" borderId="25" xfId="0" applyFont="1" applyFill="1" applyBorder="1" applyAlignment="1" applyProtection="1">
      <alignment vertical="center"/>
      <protection locked="0"/>
    </xf>
    <xf numFmtId="0" fontId="11" fillId="34" borderId="26" xfId="0" applyFont="1" applyFill="1" applyBorder="1" applyAlignment="1" applyProtection="1">
      <alignment vertical="center"/>
      <protection locked="0"/>
    </xf>
    <xf numFmtId="0" fontId="11" fillId="34" borderId="24" xfId="0" applyFont="1" applyFill="1" applyBorder="1" applyAlignment="1" applyProtection="1">
      <alignment vertical="center"/>
      <protection locked="0"/>
    </xf>
    <xf numFmtId="0" fontId="11" fillId="34" borderId="25" xfId="0" applyFont="1" applyFill="1" applyBorder="1" applyAlignment="1" applyProtection="1">
      <alignment horizontal="center" vertical="center"/>
      <protection locked="0"/>
    </xf>
    <xf numFmtId="0" fontId="11" fillId="34" borderId="26" xfId="0" applyFont="1" applyFill="1" applyBorder="1" applyAlignment="1" applyProtection="1">
      <alignment horizontal="center" vertical="center"/>
      <protection locked="0"/>
    </xf>
    <xf numFmtId="0" fontId="11" fillId="34" borderId="24" xfId="0" applyFont="1" applyFill="1" applyBorder="1" applyAlignment="1" applyProtection="1">
      <alignment horizontal="center" vertical="center"/>
      <protection locked="0"/>
    </xf>
    <xf numFmtId="185" fontId="4" fillId="34" borderId="25" xfId="0" applyNumberFormat="1" applyFont="1" applyFill="1" applyBorder="1" applyAlignment="1" applyProtection="1">
      <alignment horizontal="right" vertical="center"/>
      <protection locked="0"/>
    </xf>
    <xf numFmtId="185" fontId="4" fillId="34" borderId="26" xfId="0" applyNumberFormat="1" applyFont="1" applyFill="1" applyBorder="1" applyAlignment="1" applyProtection="1">
      <alignment horizontal="right" vertical="center"/>
      <protection locked="0"/>
    </xf>
    <xf numFmtId="185" fontId="4" fillId="34" borderId="24" xfId="0" applyNumberFormat="1" applyFont="1" applyFill="1" applyBorder="1" applyAlignment="1" applyProtection="1">
      <alignment horizontal="right" vertical="center"/>
      <protection locked="0"/>
    </xf>
    <xf numFmtId="0" fontId="11" fillId="34" borderId="13" xfId="0" applyFont="1" applyFill="1" applyBorder="1" applyAlignment="1" applyProtection="1">
      <alignment vertical="center"/>
      <protection locked="0"/>
    </xf>
    <xf numFmtId="0" fontId="11" fillId="34" borderId="21" xfId="0" applyFont="1" applyFill="1" applyBorder="1" applyAlignment="1" applyProtection="1">
      <alignment vertical="center"/>
      <protection locked="0"/>
    </xf>
    <xf numFmtId="57" fontId="11" fillId="34" borderId="13" xfId="0" applyNumberFormat="1" applyFont="1" applyFill="1" applyBorder="1" applyAlignment="1" applyProtection="1">
      <alignment horizontal="center" vertical="center"/>
      <protection locked="0"/>
    </xf>
    <xf numFmtId="0" fontId="11" fillId="34" borderId="21" xfId="0" applyFont="1" applyFill="1" applyBorder="1" applyAlignment="1" applyProtection="1">
      <alignment horizontal="center" vertical="center"/>
      <protection locked="0"/>
    </xf>
    <xf numFmtId="0" fontId="11" fillId="34" borderId="22" xfId="0" applyFont="1" applyFill="1" applyBorder="1" applyAlignment="1" applyProtection="1">
      <alignment horizontal="center" vertical="center"/>
      <protection locked="0"/>
    </xf>
    <xf numFmtId="184" fontId="4" fillId="34" borderId="25" xfId="0" applyNumberFormat="1" applyFont="1" applyFill="1" applyBorder="1" applyAlignment="1" applyProtection="1">
      <alignment horizontal="right" vertical="center"/>
      <protection locked="0"/>
    </xf>
    <xf numFmtId="184" fontId="4" fillId="34" borderId="26" xfId="0" applyNumberFormat="1" applyFont="1" applyFill="1" applyBorder="1" applyAlignment="1" applyProtection="1">
      <alignment horizontal="right" vertical="center"/>
      <protection locked="0"/>
    </xf>
    <xf numFmtId="38" fontId="14" fillId="0" borderId="13" xfId="49" applyFont="1" applyFill="1" applyBorder="1" applyAlignment="1" applyProtection="1">
      <alignment horizontal="center" vertical="center" wrapText="1"/>
      <protection/>
    </xf>
    <xf numFmtId="38" fontId="14" fillId="0" borderId="21" xfId="49" applyFont="1" applyFill="1" applyBorder="1" applyAlignment="1" applyProtection="1">
      <alignment horizontal="center" vertical="center"/>
      <protection/>
    </xf>
    <xf numFmtId="38" fontId="14" fillId="0" borderId="22" xfId="49" applyFont="1" applyFill="1" applyBorder="1" applyAlignment="1" applyProtection="1">
      <alignment horizontal="center" vertical="center"/>
      <protection/>
    </xf>
    <xf numFmtId="38" fontId="14" fillId="0" borderId="17"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14" fillId="0" borderId="56" xfId="49" applyFont="1" applyFill="1" applyBorder="1" applyAlignment="1" applyProtection="1">
      <alignment horizontal="center" vertical="center"/>
      <protection/>
    </xf>
    <xf numFmtId="38" fontId="14" fillId="0" borderId="14" xfId="49" applyFont="1" applyFill="1" applyBorder="1" applyAlignment="1" applyProtection="1">
      <alignment horizontal="center" vertical="center"/>
      <protection/>
    </xf>
    <xf numFmtId="38" fontId="14" fillId="0" borderId="15" xfId="49" applyFont="1" applyFill="1" applyBorder="1" applyAlignment="1" applyProtection="1">
      <alignment horizontal="center" vertical="center"/>
      <protection/>
    </xf>
    <xf numFmtId="38" fontId="14" fillId="0" borderId="16" xfId="49"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wrapText="1"/>
      <protection/>
    </xf>
    <xf numFmtId="38" fontId="14" fillId="0" borderId="17" xfId="49"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14" fillId="0" borderId="22"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38" fontId="14" fillId="0" borderId="13" xfId="49" applyFont="1" applyFill="1" applyBorder="1" applyAlignment="1" applyProtection="1">
      <alignment horizontal="left" vertical="center"/>
      <protection/>
    </xf>
    <xf numFmtId="38" fontId="14" fillId="0" borderId="21" xfId="49" applyFont="1" applyFill="1" applyBorder="1" applyAlignment="1" applyProtection="1">
      <alignment horizontal="left" vertical="center"/>
      <protection/>
    </xf>
    <xf numFmtId="38" fontId="14" fillId="0" borderId="22" xfId="49" applyFont="1" applyFill="1" applyBorder="1" applyAlignment="1" applyProtection="1">
      <alignment horizontal="left" vertical="center"/>
      <protection/>
    </xf>
    <xf numFmtId="38" fontId="12" fillId="0" borderId="10" xfId="49" applyFont="1" applyFill="1" applyBorder="1" applyAlignment="1" applyProtection="1">
      <alignment horizontal="right" vertical="center"/>
      <protection locked="0"/>
    </xf>
    <xf numFmtId="0" fontId="13" fillId="0" borderId="15" xfId="0" applyFont="1" applyFill="1" applyBorder="1" applyAlignment="1" applyProtection="1">
      <alignment horizontal="left"/>
      <protection/>
    </xf>
    <xf numFmtId="0" fontId="11" fillId="0" borderId="15" xfId="0" applyFont="1" applyFill="1" applyBorder="1" applyAlignment="1" applyProtection="1">
      <alignment horizontal="left"/>
      <protection/>
    </xf>
    <xf numFmtId="38" fontId="13" fillId="0" borderId="15" xfId="49" applyFont="1" applyFill="1" applyBorder="1" applyAlignment="1" applyProtection="1">
      <alignment horizontal="left"/>
      <protection/>
    </xf>
    <xf numFmtId="38" fontId="4" fillId="36" borderId="10" xfId="49" applyFont="1" applyFill="1" applyBorder="1" applyAlignment="1" applyProtection="1">
      <alignment horizontal="right" vertical="center"/>
      <protection hidden="1"/>
    </xf>
    <xf numFmtId="38" fontId="4" fillId="36" borderId="38" xfId="49" applyFont="1" applyFill="1" applyBorder="1" applyAlignment="1" applyProtection="1">
      <alignment horizontal="right" vertical="center"/>
      <protection hidden="1"/>
    </xf>
    <xf numFmtId="38" fontId="4" fillId="36" borderId="60" xfId="49" applyFont="1" applyFill="1" applyBorder="1" applyAlignment="1" applyProtection="1">
      <alignment horizontal="right" vertical="center"/>
      <protection hidden="1"/>
    </xf>
    <xf numFmtId="38" fontId="4" fillId="36" borderId="61" xfId="49" applyFont="1" applyFill="1" applyBorder="1" applyAlignment="1" applyProtection="1">
      <alignment horizontal="right" vertical="center" shrinkToFit="1"/>
      <protection hidden="1"/>
    </xf>
    <xf numFmtId="0" fontId="4" fillId="36" borderId="62" xfId="0" applyFont="1" applyFill="1" applyBorder="1" applyAlignment="1" applyProtection="1">
      <alignment horizontal="right" vertical="center" shrinkToFit="1"/>
      <protection hidden="1"/>
    </xf>
    <xf numFmtId="38" fontId="4" fillId="36" borderId="63" xfId="49" applyFont="1" applyFill="1" applyBorder="1" applyAlignment="1" applyProtection="1">
      <alignment horizontal="right" vertical="center" shrinkToFit="1"/>
      <protection hidden="1"/>
    </xf>
    <xf numFmtId="0" fontId="4" fillId="36" borderId="64" xfId="0" applyFont="1" applyFill="1" applyBorder="1" applyAlignment="1" applyProtection="1">
      <alignment horizontal="right" vertical="center" shrinkToFit="1"/>
      <protection hidden="1"/>
    </xf>
    <xf numFmtId="38" fontId="4" fillId="36" borderId="21" xfId="49" applyFont="1" applyFill="1" applyBorder="1" applyAlignment="1" applyProtection="1">
      <alignment horizontal="right" vertical="center"/>
      <protection hidden="1"/>
    </xf>
    <xf numFmtId="0" fontId="4" fillId="36" borderId="21" xfId="0" applyFont="1" applyFill="1" applyBorder="1" applyAlignment="1" applyProtection="1">
      <alignment horizontal="right" vertical="center"/>
      <protection hidden="1"/>
    </xf>
    <xf numFmtId="0" fontId="4" fillId="36" borderId="22" xfId="0" applyFont="1" applyFill="1" applyBorder="1" applyAlignment="1" applyProtection="1">
      <alignment horizontal="right" vertical="center"/>
      <protection hidden="1"/>
    </xf>
    <xf numFmtId="0" fontId="4" fillId="36" borderId="15" xfId="0" applyFont="1" applyFill="1" applyBorder="1" applyAlignment="1" applyProtection="1">
      <alignment horizontal="right" vertical="center"/>
      <protection hidden="1"/>
    </xf>
    <xf numFmtId="0" fontId="4" fillId="36" borderId="16" xfId="0" applyFont="1" applyFill="1" applyBorder="1" applyAlignment="1" applyProtection="1">
      <alignment horizontal="right" vertical="center"/>
      <protection hidden="1"/>
    </xf>
    <xf numFmtId="38" fontId="0" fillId="36" borderId="38" xfId="49" applyFont="1" applyFill="1" applyBorder="1" applyAlignment="1" applyProtection="1">
      <alignment horizontal="right" vertical="center"/>
      <protection hidden="1"/>
    </xf>
    <xf numFmtId="38" fontId="4" fillId="36" borderId="10" xfId="49" applyFont="1" applyFill="1" applyBorder="1" applyAlignment="1" applyProtection="1">
      <alignment horizontal="right" vertical="center" shrinkToFit="1"/>
      <protection hidden="1"/>
    </xf>
    <xf numFmtId="38" fontId="4" fillId="36" borderId="24" xfId="49" applyFont="1" applyFill="1" applyBorder="1" applyAlignment="1" applyProtection="1">
      <alignment horizontal="right" vertical="center"/>
      <protection hidden="1"/>
    </xf>
    <xf numFmtId="9" fontId="0" fillId="34" borderId="25" xfId="49" applyNumberFormat="1" applyFont="1" applyFill="1" applyBorder="1" applyAlignment="1" applyProtection="1">
      <alignment horizontal="center" vertical="center"/>
      <protection locked="0"/>
    </xf>
    <xf numFmtId="9" fontId="0" fillId="34" borderId="26" xfId="49" applyNumberFormat="1" applyFont="1" applyFill="1" applyBorder="1" applyAlignment="1" applyProtection="1">
      <alignment horizontal="center" vertical="center"/>
      <protection locked="0"/>
    </xf>
    <xf numFmtId="9" fontId="0" fillId="34" borderId="24" xfId="49" applyNumberFormat="1" applyFont="1" applyFill="1" applyBorder="1" applyAlignment="1" applyProtection="1">
      <alignment horizontal="center" vertical="center"/>
      <protection locked="0"/>
    </xf>
    <xf numFmtId="38" fontId="12" fillId="34" borderId="25" xfId="49" applyFont="1" applyFill="1" applyBorder="1" applyAlignment="1" applyProtection="1">
      <alignment horizontal="center" vertical="center"/>
      <protection locked="0"/>
    </xf>
    <xf numFmtId="38" fontId="12" fillId="34" borderId="26" xfId="49" applyFont="1" applyFill="1" applyBorder="1" applyAlignment="1" applyProtection="1">
      <alignment horizontal="center" vertical="center"/>
      <protection locked="0"/>
    </xf>
    <xf numFmtId="38" fontId="12" fillId="34" borderId="24" xfId="49"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2" fillId="0" borderId="22"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0" fillId="36" borderId="38" xfId="0" applyFont="1" applyFill="1" applyBorder="1" applyAlignment="1" applyProtection="1">
      <alignment horizontal="right" vertical="center"/>
      <protection hidden="1"/>
    </xf>
    <xf numFmtId="38" fontId="4" fillId="36" borderId="25" xfId="49" applyFont="1" applyFill="1" applyBorder="1" applyAlignment="1" applyProtection="1">
      <alignment horizontal="right" vertical="center" shrinkToFit="1"/>
      <protection hidden="1"/>
    </xf>
    <xf numFmtId="38" fontId="4" fillId="36" borderId="26" xfId="49" applyFont="1" applyFill="1" applyBorder="1" applyAlignment="1" applyProtection="1">
      <alignment horizontal="right" vertical="center" shrinkToFit="1"/>
      <protection hidden="1"/>
    </xf>
    <xf numFmtId="38" fontId="4" fillId="36" borderId="24" xfId="49" applyFont="1" applyFill="1" applyBorder="1" applyAlignment="1" applyProtection="1">
      <alignment horizontal="right" vertical="center" shrinkToFit="1"/>
      <protection hidden="1"/>
    </xf>
    <xf numFmtId="38" fontId="4" fillId="36" borderId="13" xfId="49" applyFont="1" applyFill="1" applyBorder="1" applyAlignment="1" applyProtection="1">
      <alignment horizontal="right" vertical="center"/>
      <protection hidden="1"/>
    </xf>
    <xf numFmtId="38" fontId="4" fillId="36" borderId="22" xfId="49" applyFont="1" applyFill="1" applyBorder="1" applyAlignment="1" applyProtection="1">
      <alignment horizontal="right" vertical="center"/>
      <protection hidden="1"/>
    </xf>
    <xf numFmtId="38" fontId="13" fillId="36" borderId="13" xfId="49" applyFont="1" applyFill="1" applyBorder="1" applyAlignment="1" applyProtection="1">
      <alignment horizontal="center" vertical="center"/>
      <protection hidden="1"/>
    </xf>
    <xf numFmtId="38" fontId="13" fillId="36" borderId="22" xfId="49" applyFont="1" applyFill="1" applyBorder="1" applyAlignment="1" applyProtection="1">
      <alignment horizontal="center" vertical="center"/>
      <protection hidden="1"/>
    </xf>
    <xf numFmtId="38" fontId="0" fillId="34" borderId="25" xfId="49" applyFont="1" applyFill="1" applyBorder="1" applyAlignment="1" applyProtection="1">
      <alignment horizontal="center" vertical="center"/>
      <protection locked="0"/>
    </xf>
    <xf numFmtId="38" fontId="0" fillId="34" borderId="24" xfId="49" applyFont="1" applyFill="1" applyBorder="1" applyAlignment="1" applyProtection="1">
      <alignment horizontal="center" vertical="center"/>
      <protection locked="0"/>
    </xf>
    <xf numFmtId="186" fontId="0" fillId="36" borderId="10" xfId="49" applyNumberFormat="1" applyFont="1" applyFill="1" applyBorder="1" applyAlignment="1" applyProtection="1">
      <alignment horizontal="center" vertical="center"/>
      <protection hidden="1"/>
    </xf>
    <xf numFmtId="0" fontId="0" fillId="36" borderId="25" xfId="49" applyNumberFormat="1" applyFont="1" applyFill="1" applyBorder="1" applyAlignment="1" applyProtection="1">
      <alignment horizontal="center" vertical="center"/>
      <protection hidden="1"/>
    </xf>
    <xf numFmtId="0" fontId="0" fillId="36" borderId="26" xfId="49" applyNumberFormat="1" applyFont="1" applyFill="1" applyBorder="1" applyAlignment="1" applyProtection="1">
      <alignment horizontal="center" vertical="center"/>
      <protection hidden="1"/>
    </xf>
    <xf numFmtId="38" fontId="0" fillId="36" borderId="29" xfId="49" applyFont="1" applyFill="1" applyBorder="1" applyAlignment="1" applyProtection="1">
      <alignment horizontal="center" vertical="center"/>
      <protection hidden="1"/>
    </xf>
    <xf numFmtId="38" fontId="0" fillId="36" borderId="24" xfId="49" applyFont="1" applyFill="1" applyBorder="1" applyAlignment="1" applyProtection="1">
      <alignment horizontal="center" vertical="center"/>
      <protection hidden="1"/>
    </xf>
    <xf numFmtId="0" fontId="0" fillId="34" borderId="13" xfId="0" applyFont="1" applyFill="1" applyBorder="1" applyAlignment="1" applyProtection="1">
      <alignment horizontal="center" vertical="center"/>
      <protection locked="0"/>
    </xf>
    <xf numFmtId="0" fontId="0" fillId="34" borderId="22"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6"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protection locked="0"/>
    </xf>
    <xf numFmtId="0" fontId="0" fillId="34" borderId="16" xfId="0" applyFont="1" applyFill="1" applyBorder="1" applyAlignment="1" applyProtection="1">
      <alignment horizontal="center" vertical="center"/>
      <protection locked="0"/>
    </xf>
    <xf numFmtId="0" fontId="0" fillId="34" borderId="14" xfId="0" applyNumberFormat="1" applyFont="1" applyFill="1" applyBorder="1" applyAlignment="1" applyProtection="1">
      <alignment horizontal="center" vertical="center"/>
      <protection locked="0"/>
    </xf>
    <xf numFmtId="0" fontId="0" fillId="34" borderId="16" xfId="0" applyNumberFormat="1" applyFont="1" applyFill="1" applyBorder="1" applyAlignment="1" applyProtection="1">
      <alignment horizontal="center" vertical="center"/>
      <protection locked="0"/>
    </xf>
    <xf numFmtId="38" fontId="0" fillId="34" borderId="25" xfId="49" applyFont="1" applyFill="1" applyBorder="1" applyAlignment="1" applyProtection="1">
      <alignment horizontal="right" vertical="center"/>
      <protection locked="0"/>
    </xf>
    <xf numFmtId="38" fontId="0" fillId="34" borderId="26" xfId="49" applyFont="1" applyFill="1" applyBorder="1" applyAlignment="1" applyProtection="1">
      <alignment horizontal="right" vertical="center"/>
      <protection locked="0"/>
    </xf>
    <xf numFmtId="38" fontId="0" fillId="34" borderId="24" xfId="49" applyFont="1" applyFill="1" applyBorder="1" applyAlignment="1" applyProtection="1">
      <alignment horizontal="right" vertical="center"/>
      <protection locked="0"/>
    </xf>
    <xf numFmtId="38" fontId="0" fillId="36" borderId="10" xfId="49" applyFont="1" applyFill="1" applyBorder="1" applyAlignment="1" applyProtection="1">
      <alignment horizontal="right" vertical="center" shrinkToFit="1"/>
      <protection hidden="1"/>
    </xf>
    <xf numFmtId="0" fontId="0" fillId="34" borderId="25"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38" fontId="13" fillId="36" borderId="25" xfId="49" applyFont="1" applyFill="1" applyBorder="1" applyAlignment="1" applyProtection="1">
      <alignment horizontal="center" vertical="center"/>
      <protection hidden="1"/>
    </xf>
    <xf numFmtId="38" fontId="13" fillId="36" borderId="24" xfId="49" applyFont="1" applyFill="1" applyBorder="1" applyAlignment="1" applyProtection="1">
      <alignment horizontal="center" vertical="center"/>
      <protection hidden="1"/>
    </xf>
    <xf numFmtId="38" fontId="11" fillId="34" borderId="25" xfId="49" applyFont="1" applyFill="1" applyBorder="1" applyAlignment="1" applyProtection="1">
      <alignment horizontal="center" vertical="center"/>
      <protection locked="0"/>
    </xf>
    <xf numFmtId="38" fontId="11" fillId="34" borderId="26" xfId="49" applyFont="1" applyFill="1" applyBorder="1" applyAlignment="1" applyProtection="1">
      <alignment horizontal="center" vertical="center"/>
      <protection locked="0"/>
    </xf>
    <xf numFmtId="38" fontId="11" fillId="34" borderId="24" xfId="49" applyFont="1" applyFill="1" applyBorder="1" applyAlignment="1" applyProtection="1">
      <alignment horizontal="center" vertical="center"/>
      <protection locked="0"/>
    </xf>
    <xf numFmtId="0" fontId="15" fillId="0" borderId="13" xfId="0" applyFont="1" applyFill="1"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0" fillId="0" borderId="22" xfId="0" applyBorder="1" applyAlignment="1" applyProtection="1">
      <alignment horizontal="left" vertical="center"/>
      <protection hidden="1"/>
    </xf>
    <xf numFmtId="0" fontId="14" fillId="0" borderId="13" xfId="0" applyFont="1" applyFill="1" applyBorder="1" applyAlignment="1" applyProtection="1">
      <alignment horizontal="center" vertical="center" wrapText="1"/>
      <protection hidden="1"/>
    </xf>
    <xf numFmtId="0" fontId="14" fillId="0" borderId="21" xfId="0" applyFont="1" applyFill="1" applyBorder="1" applyAlignment="1" applyProtection="1">
      <alignment horizontal="center" vertical="center" wrapText="1"/>
      <protection hidden="1"/>
    </xf>
    <xf numFmtId="0" fontId="14" fillId="0" borderId="22" xfId="0" applyFont="1" applyFill="1" applyBorder="1" applyAlignment="1" applyProtection="1">
      <alignment horizontal="center" vertical="center" wrapText="1"/>
      <protection hidden="1"/>
    </xf>
    <xf numFmtId="0" fontId="14" fillId="0" borderId="17"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56" xfId="0" applyFont="1" applyFill="1" applyBorder="1" applyAlignment="1" applyProtection="1">
      <alignment horizontal="center" vertical="center" wrapText="1"/>
      <protection hidden="1"/>
    </xf>
    <xf numFmtId="0" fontId="14" fillId="0" borderId="14" xfId="0" applyFont="1" applyFill="1" applyBorder="1" applyAlignment="1" applyProtection="1">
      <alignment horizontal="center" vertical="center" wrapText="1"/>
      <protection hidden="1"/>
    </xf>
    <xf numFmtId="0" fontId="14" fillId="0" borderId="15" xfId="0" applyFont="1" applyFill="1" applyBorder="1" applyAlignment="1" applyProtection="1">
      <alignment horizontal="center" vertical="center" wrapText="1"/>
      <protection hidden="1"/>
    </xf>
    <xf numFmtId="0" fontId="14" fillId="0" borderId="16" xfId="0" applyFont="1" applyFill="1" applyBorder="1" applyAlignment="1" applyProtection="1">
      <alignment horizontal="center" vertical="center" wrapText="1"/>
      <protection hidden="1"/>
    </xf>
    <xf numFmtId="0" fontId="14" fillId="0" borderId="17"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top" wrapText="1"/>
      <protection hidden="1"/>
    </xf>
    <xf numFmtId="0" fontId="14" fillId="0" borderId="56" xfId="0" applyFont="1" applyFill="1" applyBorder="1" applyAlignment="1" applyProtection="1">
      <alignment horizontal="center" vertical="top" wrapText="1"/>
      <protection hidden="1"/>
    </xf>
    <xf numFmtId="0" fontId="14" fillId="0" borderId="14" xfId="0" applyFont="1" applyFill="1" applyBorder="1" applyAlignment="1" applyProtection="1">
      <alignment horizontal="center" vertical="top" wrapText="1"/>
      <protection hidden="1"/>
    </xf>
    <xf numFmtId="0" fontId="14" fillId="0" borderId="15" xfId="0" applyFont="1" applyFill="1" applyBorder="1" applyAlignment="1" applyProtection="1">
      <alignment horizontal="center" vertical="top" wrapText="1"/>
      <protection hidden="1"/>
    </xf>
    <xf numFmtId="0" fontId="14" fillId="0" borderId="16" xfId="0" applyFont="1" applyFill="1" applyBorder="1" applyAlignment="1" applyProtection="1">
      <alignment horizontal="center" vertical="top" wrapText="1"/>
      <protection hidden="1"/>
    </xf>
    <xf numFmtId="0" fontId="15" fillId="0" borderId="17"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56"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15"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17"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top" wrapText="1"/>
      <protection hidden="1"/>
    </xf>
    <xf numFmtId="0" fontId="15" fillId="0" borderId="56" xfId="0" applyFont="1" applyFill="1" applyBorder="1" applyAlignment="1" applyProtection="1">
      <alignment horizontal="center" vertical="top" wrapText="1"/>
      <protection hidden="1"/>
    </xf>
    <xf numFmtId="0" fontId="15" fillId="0" borderId="14" xfId="0" applyFont="1" applyFill="1" applyBorder="1" applyAlignment="1" applyProtection="1">
      <alignment horizontal="center" vertical="top" wrapText="1"/>
      <protection hidden="1"/>
    </xf>
    <xf numFmtId="0" fontId="15" fillId="0" borderId="15" xfId="0" applyFont="1" applyFill="1" applyBorder="1" applyAlignment="1" applyProtection="1">
      <alignment horizontal="center" vertical="top" wrapText="1"/>
      <protection hidden="1"/>
    </xf>
    <xf numFmtId="0" fontId="15" fillId="0" borderId="16" xfId="0" applyFont="1" applyFill="1" applyBorder="1" applyAlignment="1" applyProtection="1">
      <alignment horizontal="center" vertical="top" wrapText="1"/>
      <protection hidden="1"/>
    </xf>
    <xf numFmtId="0" fontId="15" fillId="0" borderId="13" xfId="0" applyFont="1" applyFill="1" applyBorder="1" applyAlignment="1" applyProtection="1">
      <alignment horizontal="left" vertical="center" wrapText="1"/>
      <protection hidden="1"/>
    </xf>
    <xf numFmtId="0" fontId="15" fillId="0" borderId="21" xfId="0" applyFont="1" applyFill="1" applyBorder="1" applyAlignment="1" applyProtection="1">
      <alignment horizontal="left" vertical="center" wrapText="1"/>
      <protection hidden="1"/>
    </xf>
    <xf numFmtId="0" fontId="15" fillId="0" borderId="22" xfId="0" applyFont="1" applyFill="1" applyBorder="1" applyAlignment="1" applyProtection="1">
      <alignment horizontal="left" vertical="center" wrapText="1"/>
      <protection hidden="1"/>
    </xf>
    <xf numFmtId="0" fontId="15" fillId="0" borderId="11" xfId="0" applyFont="1" applyFill="1" applyBorder="1" applyAlignment="1" applyProtection="1">
      <alignment horizontal="left" vertical="center" wrapText="1"/>
      <protection hidden="1"/>
    </xf>
    <xf numFmtId="0" fontId="15" fillId="0" borderId="25" xfId="0" applyFont="1" applyFill="1" applyBorder="1" applyAlignment="1" applyProtection="1">
      <alignment horizontal="center" vertical="center" shrinkToFit="1"/>
      <protection hidden="1"/>
    </xf>
    <xf numFmtId="0" fontId="15" fillId="0" borderId="24" xfId="0" applyFont="1" applyFill="1" applyBorder="1" applyAlignment="1" applyProtection="1">
      <alignment horizontal="center" vertical="center" shrinkToFit="1"/>
      <protection hidden="1"/>
    </xf>
    <xf numFmtId="0" fontId="15" fillId="0" borderId="25"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left"/>
      <protection/>
    </xf>
    <xf numFmtId="0" fontId="15" fillId="0" borderId="21"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3" fillId="0" borderId="65" xfId="0" applyFont="1" applyBorder="1" applyAlignment="1" applyProtection="1">
      <alignment horizontal="center" vertical="center"/>
      <protection/>
    </xf>
    <xf numFmtId="0" fontId="13" fillId="0" borderId="66" xfId="0" applyFont="1" applyBorder="1" applyAlignment="1" applyProtection="1">
      <alignment horizontal="center" vertical="center"/>
      <protection/>
    </xf>
    <xf numFmtId="0" fontId="13" fillId="0" borderId="67" xfId="0" applyFont="1" applyBorder="1" applyAlignment="1" applyProtection="1">
      <alignment horizontal="center" vertical="center"/>
      <protection/>
    </xf>
    <xf numFmtId="0" fontId="13" fillId="0" borderId="68" xfId="0" applyFont="1" applyBorder="1" applyAlignment="1" applyProtection="1">
      <alignment horizontal="center" vertical="center"/>
      <protection/>
    </xf>
    <xf numFmtId="0" fontId="13" fillId="0" borderId="69" xfId="0" applyFont="1" applyBorder="1" applyAlignment="1" applyProtection="1">
      <alignment horizontal="center" vertical="center"/>
      <protection/>
    </xf>
    <xf numFmtId="0" fontId="13" fillId="0" borderId="70" xfId="0" applyFont="1" applyBorder="1" applyAlignment="1" applyProtection="1">
      <alignment horizontal="center" vertical="center"/>
      <protection/>
    </xf>
    <xf numFmtId="38" fontId="2" fillId="35" borderId="21" xfId="49" applyFont="1" applyFill="1" applyBorder="1" applyAlignment="1" applyProtection="1">
      <alignment horizontal="right" vertical="center"/>
      <protection hidden="1"/>
    </xf>
    <xf numFmtId="38" fontId="2" fillId="35" borderId="22" xfId="49" applyFont="1" applyFill="1" applyBorder="1" applyAlignment="1" applyProtection="1">
      <alignment horizontal="right" vertical="center"/>
      <protection hidden="1"/>
    </xf>
    <xf numFmtId="38" fontId="2" fillId="35" borderId="15" xfId="49" applyFont="1" applyFill="1" applyBorder="1" applyAlignment="1" applyProtection="1">
      <alignment horizontal="right" vertical="center"/>
      <protection hidden="1"/>
    </xf>
    <xf numFmtId="38" fontId="2" fillId="35" borderId="16" xfId="49" applyFont="1" applyFill="1" applyBorder="1" applyAlignment="1" applyProtection="1">
      <alignment horizontal="right" vertical="center"/>
      <protection hidden="1"/>
    </xf>
    <xf numFmtId="38" fontId="2" fillId="35" borderId="21" xfId="0" applyNumberFormat="1" applyFont="1" applyFill="1" applyBorder="1" applyAlignment="1" applyProtection="1">
      <alignment horizontal="right" vertical="center"/>
      <protection hidden="1"/>
    </xf>
    <xf numFmtId="38" fontId="2" fillId="35" borderId="22" xfId="0" applyNumberFormat="1" applyFont="1" applyFill="1" applyBorder="1" applyAlignment="1" applyProtection="1">
      <alignment horizontal="right" vertical="center"/>
      <protection hidden="1"/>
    </xf>
    <xf numFmtId="38" fontId="2" fillId="35" borderId="15" xfId="0" applyNumberFormat="1" applyFont="1" applyFill="1" applyBorder="1" applyAlignment="1" applyProtection="1">
      <alignment horizontal="right" vertical="center"/>
      <protection hidden="1"/>
    </xf>
    <xf numFmtId="38" fontId="2" fillId="35" borderId="16" xfId="0" applyNumberFormat="1" applyFont="1" applyFill="1" applyBorder="1" applyAlignment="1" applyProtection="1">
      <alignment horizontal="right" vertical="center"/>
      <protection hidden="1"/>
    </xf>
    <xf numFmtId="184" fontId="4" fillId="36" borderId="10" xfId="0" applyNumberFormat="1" applyFont="1" applyFill="1" applyBorder="1" applyAlignment="1" applyProtection="1">
      <alignment horizontal="right" vertical="center"/>
      <protection hidden="1"/>
    </xf>
    <xf numFmtId="184" fontId="4" fillId="0" borderId="38" xfId="0" applyNumberFormat="1" applyFont="1" applyBorder="1" applyAlignment="1" applyProtection="1">
      <alignment horizontal="right" vertical="center"/>
      <protection/>
    </xf>
    <xf numFmtId="184" fontId="4" fillId="36" borderId="25" xfId="0" applyNumberFormat="1" applyFont="1" applyFill="1" applyBorder="1" applyAlignment="1" applyProtection="1">
      <alignment horizontal="right" vertical="center"/>
      <protection hidden="1"/>
    </xf>
    <xf numFmtId="184" fontId="4" fillId="36" borderId="71" xfId="0" applyNumberFormat="1" applyFont="1" applyFill="1" applyBorder="1" applyAlignment="1" applyProtection="1">
      <alignment horizontal="right" vertical="center"/>
      <protection hidden="1"/>
    </xf>
    <xf numFmtId="0" fontId="15" fillId="0" borderId="10" xfId="0" applyFont="1" applyFill="1" applyBorder="1" applyAlignment="1" applyProtection="1">
      <alignment horizontal="center" vertical="center" wrapText="1"/>
      <protection hidden="1"/>
    </xf>
    <xf numFmtId="0" fontId="13" fillId="0" borderId="13"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38" fontId="22" fillId="35" borderId="21" xfId="49" applyFont="1" applyFill="1" applyBorder="1" applyAlignment="1" applyProtection="1">
      <alignment horizontal="right" vertical="center"/>
      <protection hidden="1"/>
    </xf>
    <xf numFmtId="38" fontId="22" fillId="35" borderId="22" xfId="49" applyFont="1" applyFill="1" applyBorder="1" applyAlignment="1" applyProtection="1">
      <alignment horizontal="right" vertical="center"/>
      <protection hidden="1"/>
    </xf>
    <xf numFmtId="38" fontId="22" fillId="35" borderId="15" xfId="49" applyFont="1" applyFill="1" applyBorder="1" applyAlignment="1" applyProtection="1">
      <alignment horizontal="right" vertical="center"/>
      <protection hidden="1"/>
    </xf>
    <xf numFmtId="38" fontId="22" fillId="35" borderId="16" xfId="49" applyFont="1" applyFill="1" applyBorder="1" applyAlignment="1" applyProtection="1">
      <alignment horizontal="right" vertical="center"/>
      <protection hidden="1"/>
    </xf>
    <xf numFmtId="0" fontId="15" fillId="0" borderId="15"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184" fontId="4" fillId="0" borderId="24" xfId="0" applyNumberFormat="1" applyFont="1" applyBorder="1" applyAlignment="1" applyProtection="1">
      <alignment horizontal="right" vertical="center"/>
      <protection locked="0"/>
    </xf>
    <xf numFmtId="184" fontId="4" fillId="0" borderId="10" xfId="0" applyNumberFormat="1" applyFont="1" applyBorder="1" applyAlignment="1" applyProtection="1">
      <alignment horizontal="right" vertical="center"/>
      <protection locked="0"/>
    </xf>
    <xf numFmtId="184" fontId="4" fillId="36" borderId="13" xfId="0" applyNumberFormat="1" applyFont="1" applyFill="1" applyBorder="1" applyAlignment="1" applyProtection="1">
      <alignment horizontal="right" vertical="center"/>
      <protection hidden="1"/>
    </xf>
    <xf numFmtId="184" fontId="4" fillId="36" borderId="21" xfId="0" applyNumberFormat="1" applyFont="1" applyFill="1" applyBorder="1" applyAlignment="1" applyProtection="1">
      <alignment horizontal="right" vertical="center"/>
      <protection hidden="1"/>
    </xf>
    <xf numFmtId="184" fontId="4" fillId="36" borderId="22" xfId="0" applyNumberFormat="1" applyFont="1" applyFill="1" applyBorder="1" applyAlignment="1" applyProtection="1">
      <alignment horizontal="right" vertical="center"/>
      <protection hidden="1"/>
    </xf>
    <xf numFmtId="184" fontId="4" fillId="36" borderId="14" xfId="0" applyNumberFormat="1" applyFont="1" applyFill="1" applyBorder="1" applyAlignment="1" applyProtection="1">
      <alignment horizontal="right" vertical="center"/>
      <protection hidden="1"/>
    </xf>
    <xf numFmtId="184" fontId="4" fillId="36" borderId="15" xfId="0" applyNumberFormat="1" applyFont="1" applyFill="1" applyBorder="1" applyAlignment="1" applyProtection="1">
      <alignment horizontal="right" vertical="center"/>
      <protection hidden="1"/>
    </xf>
    <xf numFmtId="184" fontId="4" fillId="36" borderId="16" xfId="0" applyNumberFormat="1" applyFont="1" applyFill="1" applyBorder="1" applyAlignment="1" applyProtection="1">
      <alignment horizontal="right" vertical="center"/>
      <protection hidden="1"/>
    </xf>
    <xf numFmtId="184" fontId="4" fillId="34" borderId="24" xfId="0" applyNumberFormat="1" applyFont="1" applyFill="1" applyBorder="1" applyAlignment="1" applyProtection="1">
      <alignment horizontal="right" vertical="center"/>
      <protection locked="0"/>
    </xf>
    <xf numFmtId="0" fontId="11" fillId="0" borderId="11" xfId="0" applyFont="1" applyBorder="1" applyAlignment="1" applyProtection="1">
      <alignment horizontal="center" vertical="center"/>
      <protection/>
    </xf>
    <xf numFmtId="0" fontId="20" fillId="0" borderId="38" xfId="0" applyFont="1" applyBorder="1" applyAlignment="1" applyProtection="1">
      <alignment horizontal="center" vertical="center"/>
      <protection/>
    </xf>
    <xf numFmtId="0" fontId="13" fillId="34" borderId="10" xfId="0" applyFont="1" applyFill="1" applyBorder="1" applyAlignment="1" applyProtection="1">
      <alignment vertical="center"/>
      <protection locked="0"/>
    </xf>
    <xf numFmtId="184" fontId="20" fillId="34" borderId="25" xfId="0" applyNumberFormat="1" applyFont="1" applyFill="1" applyBorder="1" applyAlignment="1" applyProtection="1">
      <alignment horizontal="right" vertical="center"/>
      <protection locked="0"/>
    </xf>
    <xf numFmtId="184" fontId="20" fillId="34" borderId="26" xfId="0" applyNumberFormat="1" applyFont="1" applyFill="1" applyBorder="1" applyAlignment="1" applyProtection="1">
      <alignment horizontal="right" vertical="center"/>
      <protection locked="0"/>
    </xf>
    <xf numFmtId="184" fontId="20" fillId="34" borderId="24" xfId="0" applyNumberFormat="1" applyFont="1" applyFill="1" applyBorder="1" applyAlignment="1" applyProtection="1">
      <alignment horizontal="right" vertical="center"/>
      <protection locked="0"/>
    </xf>
    <xf numFmtId="0" fontId="11" fillId="34" borderId="11" xfId="0" applyFont="1" applyFill="1" applyBorder="1" applyAlignment="1" applyProtection="1">
      <alignment vertical="center"/>
      <protection locked="0"/>
    </xf>
    <xf numFmtId="0" fontId="11" fillId="34" borderId="10" xfId="0" applyFont="1" applyFill="1" applyBorder="1" applyAlignment="1" applyProtection="1">
      <alignment vertical="center"/>
      <protection locked="0"/>
    </xf>
    <xf numFmtId="0" fontId="14" fillId="0" borderId="11" xfId="0" applyFont="1" applyBorder="1" applyAlignment="1" applyProtection="1">
      <alignment horizontal="center" vertical="center" textRotation="255"/>
      <protection/>
    </xf>
    <xf numFmtId="0" fontId="14" fillId="0" borderId="12" xfId="0" applyFont="1" applyBorder="1" applyAlignment="1" applyProtection="1">
      <alignment horizontal="center" vertical="center" textRotation="255"/>
      <protection/>
    </xf>
    <xf numFmtId="0" fontId="14" fillId="0" borderId="18" xfId="0" applyFont="1" applyBorder="1" applyAlignment="1" applyProtection="1">
      <alignment horizontal="center" vertical="center" textRotation="255"/>
      <protection/>
    </xf>
    <xf numFmtId="0" fontId="11" fillId="0" borderId="26" xfId="0" applyFont="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11" fillId="0" borderId="24" xfId="0" applyFont="1" applyBorder="1" applyAlignment="1" applyProtection="1">
      <alignment horizontal="center" vertical="center"/>
      <protection hidden="1"/>
    </xf>
    <xf numFmtId="0" fontId="13" fillId="34" borderId="26" xfId="0" applyFont="1" applyFill="1" applyBorder="1" applyAlignment="1" applyProtection="1">
      <alignment horizontal="left" vertical="center"/>
      <protection locked="0"/>
    </xf>
    <xf numFmtId="0" fontId="13" fillId="34" borderId="24" xfId="0" applyFont="1" applyFill="1" applyBorder="1" applyAlignment="1" applyProtection="1">
      <alignment horizontal="left" vertical="center"/>
      <protection locked="0"/>
    </xf>
    <xf numFmtId="184" fontId="21" fillId="34" borderId="25" xfId="0" applyNumberFormat="1" applyFont="1" applyFill="1" applyBorder="1" applyAlignment="1" applyProtection="1">
      <alignment horizontal="right" vertical="center" wrapText="1"/>
      <protection locked="0"/>
    </xf>
    <xf numFmtId="184" fontId="21" fillId="34" borderId="26" xfId="0" applyNumberFormat="1" applyFont="1" applyFill="1" applyBorder="1" applyAlignment="1" applyProtection="1">
      <alignment horizontal="right" vertical="center" wrapText="1"/>
      <protection locked="0"/>
    </xf>
    <xf numFmtId="38" fontId="18" fillId="35" borderId="21" xfId="0" applyNumberFormat="1" applyFont="1" applyFill="1" applyBorder="1" applyAlignment="1" applyProtection="1">
      <alignment horizontal="right" vertical="center"/>
      <protection hidden="1"/>
    </xf>
    <xf numFmtId="38" fontId="18" fillId="35" borderId="22" xfId="0" applyNumberFormat="1" applyFont="1" applyFill="1" applyBorder="1" applyAlignment="1" applyProtection="1">
      <alignment horizontal="right" vertical="center"/>
      <protection hidden="1"/>
    </xf>
    <xf numFmtId="38" fontId="18" fillId="35" borderId="15" xfId="0" applyNumberFormat="1" applyFont="1" applyFill="1" applyBorder="1" applyAlignment="1" applyProtection="1">
      <alignment horizontal="right" vertical="center"/>
      <protection hidden="1"/>
    </xf>
    <xf numFmtId="38" fontId="18" fillId="35" borderId="16" xfId="0" applyNumberFormat="1" applyFont="1" applyFill="1" applyBorder="1" applyAlignment="1" applyProtection="1">
      <alignment horizontal="right" vertical="center"/>
      <protection hidden="1"/>
    </xf>
    <xf numFmtId="0" fontId="3" fillId="0" borderId="65" xfId="0" applyFont="1" applyBorder="1" applyAlignment="1" applyProtection="1">
      <alignment horizontal="right" vertical="center"/>
      <protection hidden="1"/>
    </xf>
    <xf numFmtId="0" fontId="3" fillId="0" borderId="66" xfId="0" applyFont="1" applyBorder="1" applyAlignment="1" applyProtection="1">
      <alignment horizontal="right" vertical="center"/>
      <protection hidden="1"/>
    </xf>
    <xf numFmtId="0" fontId="3" fillId="0" borderId="67" xfId="0" applyFont="1" applyBorder="1" applyAlignment="1" applyProtection="1">
      <alignment horizontal="right" vertical="center"/>
      <protection hidden="1"/>
    </xf>
    <xf numFmtId="0" fontId="3" fillId="0" borderId="68" xfId="0" applyFont="1" applyBorder="1" applyAlignment="1" applyProtection="1">
      <alignment horizontal="right" vertical="center"/>
      <protection hidden="1"/>
    </xf>
    <xf numFmtId="0" fontId="3" fillId="0" borderId="69" xfId="0" applyFont="1" applyBorder="1" applyAlignment="1" applyProtection="1">
      <alignment horizontal="right" vertical="center"/>
      <protection hidden="1"/>
    </xf>
    <xf numFmtId="0" fontId="3" fillId="0" borderId="70" xfId="0" applyFont="1" applyBorder="1" applyAlignment="1" applyProtection="1">
      <alignment horizontal="right" vertical="center"/>
      <protection hidden="1"/>
    </xf>
    <xf numFmtId="0" fontId="15" fillId="0" borderId="72" xfId="0" applyFont="1" applyBorder="1" applyAlignment="1" applyProtection="1">
      <alignment horizontal="center" vertical="center"/>
      <protection/>
    </xf>
    <xf numFmtId="0" fontId="15" fillId="0" borderId="13"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185" fontId="4" fillId="36" borderId="13" xfId="0" applyNumberFormat="1" applyFont="1" applyFill="1" applyBorder="1" applyAlignment="1" applyProtection="1">
      <alignment horizontal="right" vertical="center"/>
      <protection hidden="1"/>
    </xf>
    <xf numFmtId="185" fontId="4" fillId="36" borderId="21" xfId="0" applyNumberFormat="1" applyFont="1" applyFill="1" applyBorder="1" applyAlignment="1" applyProtection="1">
      <alignment horizontal="right" vertical="center"/>
      <protection hidden="1"/>
    </xf>
    <xf numFmtId="185" fontId="4" fillId="36" borderId="22" xfId="0" applyNumberFormat="1" applyFont="1" applyFill="1" applyBorder="1" applyAlignment="1" applyProtection="1">
      <alignment horizontal="right" vertical="center"/>
      <protection hidden="1"/>
    </xf>
    <xf numFmtId="184" fontId="4" fillId="36" borderId="26" xfId="0" applyNumberFormat="1" applyFont="1" applyFill="1" applyBorder="1" applyAlignment="1" applyProtection="1">
      <alignment horizontal="right" vertical="center"/>
      <protection hidden="1"/>
    </xf>
    <xf numFmtId="184" fontId="4" fillId="36" borderId="24" xfId="0" applyNumberFormat="1" applyFont="1" applyFill="1" applyBorder="1" applyAlignment="1" applyProtection="1">
      <alignment horizontal="right" vertical="center"/>
      <protection hidden="1"/>
    </xf>
    <xf numFmtId="0" fontId="11" fillId="34" borderId="22" xfId="0" applyFont="1" applyFill="1" applyBorder="1" applyAlignment="1" applyProtection="1">
      <alignment vertical="center"/>
      <protection locked="0"/>
    </xf>
    <xf numFmtId="0" fontId="11" fillId="34" borderId="14" xfId="0" applyFont="1" applyFill="1" applyBorder="1" applyAlignment="1" applyProtection="1">
      <alignment vertical="center"/>
      <protection locked="0"/>
    </xf>
    <xf numFmtId="0" fontId="11" fillId="34" borderId="15" xfId="0" applyFont="1" applyFill="1" applyBorder="1" applyAlignment="1" applyProtection="1">
      <alignment vertical="center"/>
      <protection locked="0"/>
    </xf>
    <xf numFmtId="0" fontId="11" fillId="34" borderId="16" xfId="0" applyFont="1" applyFill="1" applyBorder="1" applyAlignment="1" applyProtection="1">
      <alignment vertical="center"/>
      <protection locked="0"/>
    </xf>
    <xf numFmtId="184" fontId="4" fillId="34" borderId="13" xfId="0" applyNumberFormat="1" applyFont="1" applyFill="1" applyBorder="1" applyAlignment="1" applyProtection="1">
      <alignment horizontal="right" vertical="center"/>
      <protection locked="0"/>
    </xf>
    <xf numFmtId="184" fontId="4" fillId="34" borderId="21" xfId="0" applyNumberFormat="1" applyFont="1" applyFill="1" applyBorder="1" applyAlignment="1" applyProtection="1">
      <alignment horizontal="right" vertical="center"/>
      <protection locked="0"/>
    </xf>
    <xf numFmtId="184" fontId="4" fillId="34" borderId="22" xfId="0" applyNumberFormat="1" applyFont="1" applyFill="1" applyBorder="1" applyAlignment="1" applyProtection="1">
      <alignment horizontal="right" vertical="center"/>
      <protection locked="0"/>
    </xf>
    <xf numFmtId="184" fontId="4" fillId="34" borderId="14" xfId="0" applyNumberFormat="1" applyFont="1" applyFill="1" applyBorder="1" applyAlignment="1" applyProtection="1">
      <alignment horizontal="right" vertical="center"/>
      <protection locked="0"/>
    </xf>
    <xf numFmtId="184" fontId="4" fillId="34" borderId="15" xfId="0" applyNumberFormat="1" applyFont="1" applyFill="1" applyBorder="1" applyAlignment="1" applyProtection="1">
      <alignment horizontal="right" vertical="center"/>
      <protection locked="0"/>
    </xf>
    <xf numFmtId="184" fontId="4" fillId="34" borderId="16" xfId="0" applyNumberFormat="1" applyFont="1" applyFill="1" applyBorder="1" applyAlignment="1" applyProtection="1">
      <alignment horizontal="right" vertical="center"/>
      <protection locked="0"/>
    </xf>
    <xf numFmtId="184" fontId="4" fillId="34" borderId="73" xfId="0" applyNumberFormat="1" applyFont="1" applyFill="1" applyBorder="1" applyAlignment="1" applyProtection="1">
      <alignment horizontal="right" vertical="center"/>
      <protection locked="0"/>
    </xf>
    <xf numFmtId="184" fontId="4" fillId="34" borderId="74" xfId="0" applyNumberFormat="1" applyFont="1" applyFill="1" applyBorder="1" applyAlignment="1" applyProtection="1">
      <alignment horizontal="right" vertical="center"/>
      <protection locked="0"/>
    </xf>
    <xf numFmtId="0" fontId="15" fillId="0" borderId="75" xfId="0" applyFont="1" applyBorder="1" applyAlignment="1" applyProtection="1">
      <alignment horizontal="center" vertical="center"/>
      <protection/>
    </xf>
    <xf numFmtId="185" fontId="4" fillId="36" borderId="25" xfId="0" applyNumberFormat="1" applyFont="1" applyFill="1" applyBorder="1" applyAlignment="1" applyProtection="1">
      <alignment horizontal="right" vertical="center"/>
      <protection hidden="1"/>
    </xf>
    <xf numFmtId="185" fontId="4" fillId="36" borderId="26" xfId="0" applyNumberFormat="1" applyFont="1" applyFill="1" applyBorder="1" applyAlignment="1" applyProtection="1">
      <alignment horizontal="right" vertical="center"/>
      <protection hidden="1"/>
    </xf>
    <xf numFmtId="185" fontId="4" fillId="36" borderId="24" xfId="0" applyNumberFormat="1" applyFont="1" applyFill="1" applyBorder="1" applyAlignment="1" applyProtection="1">
      <alignment horizontal="right" vertical="center"/>
      <protection hidden="1"/>
    </xf>
    <xf numFmtId="184" fontId="4" fillId="0" borderId="57" xfId="0" applyNumberFormat="1" applyFont="1" applyBorder="1" applyAlignment="1" applyProtection="1">
      <alignment horizontal="right" vertical="center"/>
      <protection hidden="1"/>
    </xf>
    <xf numFmtId="184" fontId="4" fillId="0" borderId="58" xfId="0" applyNumberFormat="1" applyFont="1" applyBorder="1" applyAlignment="1" applyProtection="1">
      <alignment horizontal="right" vertical="center"/>
      <protection hidden="1"/>
    </xf>
    <xf numFmtId="184" fontId="4" fillId="0" borderId="59" xfId="0" applyNumberFormat="1" applyFont="1" applyBorder="1" applyAlignment="1" applyProtection="1">
      <alignment horizontal="right" vertical="center"/>
      <protection hidden="1"/>
    </xf>
    <xf numFmtId="184" fontId="17" fillId="0" borderId="25" xfId="0" applyNumberFormat="1" applyFont="1" applyBorder="1" applyAlignment="1" applyProtection="1">
      <alignment horizontal="right" vertical="center"/>
      <protection hidden="1" locked="0"/>
    </xf>
    <xf numFmtId="184" fontId="17" fillId="0" borderId="26" xfId="0" applyNumberFormat="1" applyFont="1" applyBorder="1" applyAlignment="1" applyProtection="1">
      <alignment horizontal="right" vertical="center"/>
      <protection hidden="1" locked="0"/>
    </xf>
    <xf numFmtId="184" fontId="17" fillId="0" borderId="24" xfId="0" applyNumberFormat="1" applyFont="1" applyBorder="1" applyAlignment="1" applyProtection="1">
      <alignment horizontal="right" vertical="center"/>
      <protection hidden="1" locked="0"/>
    </xf>
    <xf numFmtId="0" fontId="11" fillId="0" borderId="11" xfId="0" applyFont="1" applyBorder="1" applyAlignment="1" applyProtection="1">
      <alignment horizontal="center" vertical="center"/>
      <protection locked="0"/>
    </xf>
    <xf numFmtId="184" fontId="17" fillId="34" borderId="25" xfId="0" applyNumberFormat="1" applyFont="1" applyFill="1" applyBorder="1" applyAlignment="1" applyProtection="1">
      <alignment horizontal="right" vertical="center"/>
      <protection locked="0"/>
    </xf>
    <xf numFmtId="184" fontId="17" fillId="34" borderId="26" xfId="0" applyNumberFormat="1" applyFont="1" applyFill="1" applyBorder="1" applyAlignment="1" applyProtection="1">
      <alignment horizontal="right" vertical="center"/>
      <protection locked="0"/>
    </xf>
    <xf numFmtId="184" fontId="17" fillId="34" borderId="24" xfId="0" applyNumberFormat="1" applyFont="1" applyFill="1" applyBorder="1" applyAlignment="1" applyProtection="1">
      <alignment horizontal="right" vertical="center"/>
      <protection locked="0"/>
    </xf>
    <xf numFmtId="0" fontId="14" fillId="0" borderId="76" xfId="0" applyFont="1" applyBorder="1" applyAlignment="1" applyProtection="1">
      <alignment horizontal="center" vertical="center" textRotation="255"/>
      <protection/>
    </xf>
    <xf numFmtId="0" fontId="14" fillId="0" borderId="77" xfId="0" applyFont="1" applyBorder="1" applyAlignment="1" applyProtection="1">
      <alignment horizontal="center" vertical="center" textRotation="255"/>
      <protection/>
    </xf>
    <xf numFmtId="0" fontId="14" fillId="0" borderId="78" xfId="0" applyFont="1" applyBorder="1" applyAlignment="1" applyProtection="1">
      <alignment horizontal="center" vertical="center" textRotation="255"/>
      <protection/>
    </xf>
    <xf numFmtId="0" fontId="14" fillId="0" borderId="10"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185" fontId="4" fillId="34" borderId="14" xfId="0" applyNumberFormat="1" applyFont="1" applyFill="1" applyBorder="1" applyAlignment="1" applyProtection="1">
      <alignment horizontal="right" vertical="center"/>
      <protection locked="0"/>
    </xf>
    <xf numFmtId="185" fontId="4" fillId="34" borderId="15" xfId="0" applyNumberFormat="1" applyFont="1" applyFill="1" applyBorder="1" applyAlignment="1" applyProtection="1">
      <alignment horizontal="right" vertical="center"/>
      <protection locked="0"/>
    </xf>
    <xf numFmtId="185" fontId="4" fillId="34" borderId="16" xfId="0" applyNumberFormat="1" applyFont="1" applyFill="1" applyBorder="1" applyAlignment="1" applyProtection="1">
      <alignment horizontal="right" vertical="center"/>
      <protection locked="0"/>
    </xf>
    <xf numFmtId="0" fontId="13" fillId="34" borderId="14" xfId="0" applyFont="1" applyFill="1" applyBorder="1" applyAlignment="1" applyProtection="1">
      <alignment vertical="center"/>
      <protection locked="0"/>
    </xf>
    <xf numFmtId="0" fontId="13" fillId="34" borderId="15" xfId="0" applyFont="1" applyFill="1" applyBorder="1" applyAlignment="1" applyProtection="1">
      <alignment vertical="center"/>
      <protection locked="0"/>
    </xf>
    <xf numFmtId="0" fontId="13" fillId="34" borderId="16" xfId="0" applyFont="1" applyFill="1" applyBorder="1" applyAlignment="1" applyProtection="1">
      <alignment vertical="center"/>
      <protection locked="0"/>
    </xf>
    <xf numFmtId="184" fontId="17" fillId="34" borderId="14" xfId="0" applyNumberFormat="1" applyFont="1" applyFill="1" applyBorder="1" applyAlignment="1" applyProtection="1">
      <alignment horizontal="right" vertical="center"/>
      <protection locked="0"/>
    </xf>
    <xf numFmtId="184" fontId="17" fillId="34" borderId="15" xfId="0" applyNumberFormat="1" applyFont="1" applyFill="1" applyBorder="1" applyAlignment="1" applyProtection="1">
      <alignment horizontal="right" vertical="center"/>
      <protection locked="0"/>
    </xf>
    <xf numFmtId="184" fontId="17" fillId="34" borderId="16"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2" fillId="0" borderId="15" xfId="0" applyFont="1" applyFill="1" applyBorder="1" applyAlignment="1">
      <alignment vertical="center"/>
    </xf>
    <xf numFmtId="38" fontId="12" fillId="0" borderId="15" xfId="0" applyNumberFormat="1" applyFont="1" applyBorder="1" applyAlignment="1" applyProtection="1">
      <alignment horizontal="left" vertical="center"/>
      <protection locked="0"/>
    </xf>
    <xf numFmtId="0" fontId="14" fillId="0" borderId="75"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14" fillId="0" borderId="79" xfId="0" applyFont="1" applyBorder="1" applyAlignment="1" applyProtection="1">
      <alignment horizontal="center" vertical="center" wrapText="1"/>
      <protection/>
    </xf>
    <xf numFmtId="0" fontId="14" fillId="0" borderId="56" xfId="0" applyFont="1" applyBorder="1" applyAlignment="1" applyProtection="1">
      <alignment horizontal="center" vertical="center" wrapText="1"/>
      <protection/>
    </xf>
    <xf numFmtId="0" fontId="14" fillId="0" borderId="72"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0" borderId="1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56"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2" fillId="0" borderId="15" xfId="0" applyFont="1" applyFill="1" applyBorder="1" applyAlignment="1">
      <alignment horizontal="left" vertical="center"/>
    </xf>
    <xf numFmtId="0" fontId="12" fillId="0" borderId="15" xfId="0" applyFont="1" applyBorder="1" applyAlignment="1" applyProtection="1">
      <alignment/>
      <protection/>
    </xf>
    <xf numFmtId="0" fontId="12" fillId="0" borderId="15" xfId="0" applyFont="1" applyFill="1" applyBorder="1" applyAlignment="1" applyProtection="1">
      <alignment vertical="center"/>
      <protection/>
    </xf>
    <xf numFmtId="184" fontId="21" fillId="34" borderId="24" xfId="0" applyNumberFormat="1" applyFont="1" applyFill="1" applyBorder="1" applyAlignment="1" applyProtection="1">
      <alignment horizontal="right" vertical="center" wrapText="1"/>
      <protection locked="0"/>
    </xf>
    <xf numFmtId="0" fontId="13" fillId="34" borderId="25" xfId="0" applyFont="1" applyFill="1" applyBorder="1" applyAlignment="1" applyProtection="1">
      <alignment vertical="center"/>
      <protection locked="0"/>
    </xf>
    <xf numFmtId="0" fontId="13" fillId="34" borderId="26" xfId="0" applyFont="1" applyFill="1" applyBorder="1" applyAlignment="1" applyProtection="1">
      <alignment vertical="center"/>
      <protection locked="0"/>
    </xf>
    <xf numFmtId="0" fontId="13" fillId="34" borderId="24" xfId="0" applyFont="1" applyFill="1" applyBorder="1" applyAlignment="1" applyProtection="1">
      <alignment vertical="center"/>
      <protection locked="0"/>
    </xf>
    <xf numFmtId="0" fontId="19" fillId="34" borderId="25" xfId="0" applyFont="1" applyFill="1" applyBorder="1" applyAlignment="1" applyProtection="1">
      <alignment horizontal="center" vertical="top"/>
      <protection locked="0"/>
    </xf>
    <xf numFmtId="0" fontId="19" fillId="34" borderId="26" xfId="0" applyFont="1" applyFill="1" applyBorder="1" applyAlignment="1" applyProtection="1">
      <alignment horizontal="center" vertical="top"/>
      <protection locked="0"/>
    </xf>
    <xf numFmtId="38" fontId="0" fillId="36" borderId="65" xfId="49" applyFont="1" applyFill="1" applyBorder="1" applyAlignment="1" applyProtection="1">
      <alignment horizontal="center" vertical="center"/>
      <protection hidden="1"/>
    </xf>
    <xf numFmtId="38" fontId="0" fillId="36" borderId="66" xfId="49" applyFont="1" applyFill="1" applyBorder="1" applyAlignment="1" applyProtection="1">
      <alignment horizontal="center" vertical="center"/>
      <protection hidden="1"/>
    </xf>
    <xf numFmtId="38" fontId="0" fillId="36" borderId="67" xfId="49" applyFont="1" applyFill="1" applyBorder="1" applyAlignment="1" applyProtection="1">
      <alignment horizontal="center" vertical="center"/>
      <protection hidden="1"/>
    </xf>
    <xf numFmtId="38" fontId="0" fillId="36" borderId="68" xfId="49" applyFont="1" applyFill="1" applyBorder="1" applyAlignment="1" applyProtection="1">
      <alignment horizontal="center" vertical="center"/>
      <protection hidden="1"/>
    </xf>
    <xf numFmtId="38" fontId="0" fillId="36" borderId="69" xfId="49" applyFont="1" applyFill="1" applyBorder="1" applyAlignment="1" applyProtection="1">
      <alignment horizontal="center" vertical="center"/>
      <protection hidden="1"/>
    </xf>
    <xf numFmtId="38" fontId="0" fillId="36" borderId="70" xfId="49" applyFont="1" applyFill="1" applyBorder="1" applyAlignment="1" applyProtection="1">
      <alignment horizontal="center" vertical="center"/>
      <protection hidden="1"/>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3" fillId="0" borderId="26" xfId="0" applyFont="1" applyBorder="1" applyAlignment="1" applyProtection="1">
      <alignment horizontal="left" vertical="center"/>
      <protection/>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0" fillId="0" borderId="22" xfId="0" applyBorder="1" applyAlignment="1">
      <alignment vertical="center"/>
    </xf>
    <xf numFmtId="0" fontId="0" fillId="0" borderId="17" xfId="0" applyBorder="1" applyAlignment="1">
      <alignment vertical="center"/>
    </xf>
    <xf numFmtId="0" fontId="0" fillId="0" borderId="56"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38" fontId="11" fillId="34" borderId="25" xfId="49" applyFont="1" applyFill="1" applyBorder="1" applyAlignment="1" applyProtection="1">
      <alignment horizontal="left" vertical="center"/>
      <protection locked="0"/>
    </xf>
    <xf numFmtId="38" fontId="11" fillId="34" borderId="26" xfId="49" applyFont="1" applyFill="1" applyBorder="1" applyAlignment="1" applyProtection="1">
      <alignment horizontal="left" vertical="center"/>
      <protection locked="0"/>
    </xf>
    <xf numFmtId="38" fontId="11" fillId="34" borderId="24" xfId="49" applyFont="1" applyFill="1" applyBorder="1" applyAlignment="1" applyProtection="1">
      <alignment horizontal="left" vertical="center"/>
      <protection locked="0"/>
    </xf>
    <xf numFmtId="38" fontId="27" fillId="36" borderId="11" xfId="49" applyFont="1" applyFill="1" applyBorder="1" applyAlignment="1">
      <alignment horizontal="center" vertical="center"/>
    </xf>
    <xf numFmtId="38" fontId="27" fillId="36" borderId="18" xfId="49" applyFont="1" applyFill="1" applyBorder="1" applyAlignment="1">
      <alignment horizontal="center" vertical="center"/>
    </xf>
    <xf numFmtId="0" fontId="0" fillId="0" borderId="0" xfId="0" applyAlignment="1">
      <alignment horizontal="center" vertical="center"/>
    </xf>
    <xf numFmtId="38" fontId="27" fillId="34" borderId="25" xfId="49" applyFont="1" applyFill="1" applyBorder="1" applyAlignment="1" applyProtection="1">
      <alignment horizontal="center" vertical="center"/>
      <protection locked="0"/>
    </xf>
    <xf numFmtId="0" fontId="27" fillId="34" borderId="24" xfId="0" applyFont="1" applyFill="1" applyBorder="1" applyAlignment="1" applyProtection="1">
      <alignment horizontal="center" vertical="center"/>
      <protection locked="0"/>
    </xf>
    <xf numFmtId="0" fontId="30" fillId="33" borderId="10" xfId="0" applyFont="1" applyFill="1" applyBorder="1" applyAlignment="1">
      <alignment vertical="center" wrapText="1"/>
    </xf>
    <xf numFmtId="0" fontId="30" fillId="33" borderId="10" xfId="0" applyFont="1" applyFill="1" applyBorder="1" applyAlignment="1">
      <alignment/>
    </xf>
    <xf numFmtId="38" fontId="27" fillId="39" borderId="14" xfId="49" applyFont="1" applyFill="1" applyBorder="1" applyAlignment="1" applyProtection="1">
      <alignment horizontal="right"/>
      <protection hidden="1"/>
    </xf>
    <xf numFmtId="38" fontId="27" fillId="39" borderId="15" xfId="49" applyFont="1" applyFill="1" applyBorder="1" applyAlignment="1" applyProtection="1">
      <alignment horizontal="right"/>
      <protection hidden="1"/>
    </xf>
    <xf numFmtId="38" fontId="27" fillId="39" borderId="25" xfId="49" applyFont="1" applyFill="1" applyBorder="1" applyAlignment="1" applyProtection="1">
      <alignment horizontal="right"/>
      <protection hidden="1"/>
    </xf>
    <xf numFmtId="38" fontId="27" fillId="39" borderId="26" xfId="49" applyFont="1" applyFill="1" applyBorder="1" applyAlignment="1" applyProtection="1">
      <alignment horizontal="right"/>
      <protection hidden="1"/>
    </xf>
    <xf numFmtId="0" fontId="6"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減価償却マニュアル" xfId="61"/>
    <cellStyle name="Followed Hyperlink" xfId="62"/>
    <cellStyle name="良い" xfId="63"/>
  </cellStyles>
  <dxfs count="8">
    <dxf>
      <font>
        <color indexed="10"/>
      </font>
    </dxf>
    <dxf>
      <font>
        <color indexed="10"/>
      </font>
    </dxf>
    <dxf>
      <fill>
        <patternFill patternType="lightTrellis">
          <bgColor indexed="63"/>
        </patternFill>
      </fill>
    </dxf>
    <dxf>
      <fill>
        <patternFill patternType="darkGray">
          <fgColor indexed="63"/>
          <bgColor indexed="46"/>
        </patternFill>
      </fill>
    </dxf>
    <dxf>
      <fill>
        <patternFill patternType="lightGray"/>
      </fill>
    </dxf>
    <dxf>
      <fill>
        <patternFill patternType="lightGray"/>
      </fill>
    </dxf>
    <dxf>
      <fill>
        <patternFill patternType="lightGray"/>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9.emf" /><Relationship Id="rId3" Type="http://schemas.openxmlformats.org/officeDocument/2006/relationships/image" Target="../media/image30.emf" /><Relationship Id="rId4" Type="http://schemas.openxmlformats.org/officeDocument/2006/relationships/image" Target="../media/image7.emf" /><Relationship Id="rId5" Type="http://schemas.openxmlformats.org/officeDocument/2006/relationships/image" Target="../media/image11.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34.emf" /><Relationship Id="rId9" Type="http://schemas.openxmlformats.org/officeDocument/2006/relationships/image" Target="../media/image10.emf" /><Relationship Id="rId10" Type="http://schemas.openxmlformats.org/officeDocument/2006/relationships/image" Target="../media/image1.emf" /><Relationship Id="rId11" Type="http://schemas.openxmlformats.org/officeDocument/2006/relationships/image" Target="../media/image22.emf" /><Relationship Id="rId12" Type="http://schemas.openxmlformats.org/officeDocument/2006/relationships/image" Target="../media/image12.emf" /><Relationship Id="rId13"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0.emf" /><Relationship Id="rId3" Type="http://schemas.openxmlformats.org/officeDocument/2006/relationships/image" Target="../media/image23.emf" /><Relationship Id="rId4" Type="http://schemas.openxmlformats.org/officeDocument/2006/relationships/image" Target="../media/image2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6.emf" /><Relationship Id="rId3" Type="http://schemas.openxmlformats.org/officeDocument/2006/relationships/image" Target="../media/image18.emf" /><Relationship Id="rId4" Type="http://schemas.openxmlformats.org/officeDocument/2006/relationships/image" Target="../media/image2.emf" /><Relationship Id="rId5" Type="http://schemas.openxmlformats.org/officeDocument/2006/relationships/image" Target="../media/image26.emf" /><Relationship Id="rId6" Type="http://schemas.openxmlformats.org/officeDocument/2006/relationships/image" Target="../media/image2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6.emf" /><Relationship Id="rId3" Type="http://schemas.openxmlformats.org/officeDocument/2006/relationships/image" Target="../media/image15.emf" /><Relationship Id="rId4" Type="http://schemas.openxmlformats.org/officeDocument/2006/relationships/image" Target="../media/image3.emf" /><Relationship Id="rId5" Type="http://schemas.openxmlformats.org/officeDocument/2006/relationships/image" Target="../media/image3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7.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4.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57150</xdr:rowOff>
    </xdr:from>
    <xdr:to>
      <xdr:col>9</xdr:col>
      <xdr:colOff>647700</xdr:colOff>
      <xdr:row>0</xdr:row>
      <xdr:rowOff>409575</xdr:rowOff>
    </xdr:to>
    <xdr:pic>
      <xdr:nvPicPr>
        <xdr:cNvPr id="1" name="cmd_計算シートへ"/>
        <xdr:cNvPicPr preferRelativeResize="1">
          <a:picLocks noChangeAspect="1"/>
        </xdr:cNvPicPr>
      </xdr:nvPicPr>
      <xdr:blipFill>
        <a:blip r:embed="rId1"/>
        <a:stretch>
          <a:fillRect/>
        </a:stretch>
      </xdr:blipFill>
      <xdr:spPr>
        <a:xfrm>
          <a:off x="6219825" y="57150"/>
          <a:ext cx="1076325" cy="352425"/>
        </a:xfrm>
        <a:prstGeom prst="rect">
          <a:avLst/>
        </a:prstGeom>
        <a:noFill/>
        <a:ln w="9525" cmpd="sng">
          <a:noFill/>
        </a:ln>
      </xdr:spPr>
    </xdr:pic>
    <xdr:clientData/>
  </xdr:twoCellAnchor>
  <xdr:twoCellAnchor editAs="oneCell">
    <xdr:from>
      <xdr:col>0</xdr:col>
      <xdr:colOff>114300</xdr:colOff>
      <xdr:row>0</xdr:row>
      <xdr:rowOff>66675</xdr:rowOff>
    </xdr:from>
    <xdr:to>
      <xdr:col>1</xdr:col>
      <xdr:colOff>428625</xdr:colOff>
      <xdr:row>1</xdr:row>
      <xdr:rowOff>9525</xdr:rowOff>
    </xdr:to>
    <xdr:pic>
      <xdr:nvPicPr>
        <xdr:cNvPr id="2" name="cmd_終了"/>
        <xdr:cNvPicPr preferRelativeResize="1">
          <a:picLocks noChangeAspect="1"/>
        </xdr:cNvPicPr>
      </xdr:nvPicPr>
      <xdr:blipFill>
        <a:blip r:embed="rId2"/>
        <a:stretch>
          <a:fillRect/>
        </a:stretch>
      </xdr:blipFill>
      <xdr:spPr>
        <a:xfrm>
          <a:off x="114300" y="66675"/>
          <a:ext cx="10763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22</xdr:row>
      <xdr:rowOff>9525</xdr:rowOff>
    </xdr:from>
    <xdr:to>
      <xdr:col>8</xdr:col>
      <xdr:colOff>276225</xdr:colOff>
      <xdr:row>22</xdr:row>
      <xdr:rowOff>304800</xdr:rowOff>
    </xdr:to>
    <xdr:pic>
      <xdr:nvPicPr>
        <xdr:cNvPr id="1" name="CMD_減価償却"/>
        <xdr:cNvPicPr preferRelativeResize="1">
          <a:picLocks noChangeAspect="1"/>
        </xdr:cNvPicPr>
      </xdr:nvPicPr>
      <xdr:blipFill>
        <a:blip r:embed="rId1"/>
        <a:stretch>
          <a:fillRect/>
        </a:stretch>
      </xdr:blipFill>
      <xdr:spPr>
        <a:xfrm>
          <a:off x="7572375" y="6276975"/>
          <a:ext cx="1866900" cy="295275"/>
        </a:xfrm>
        <a:prstGeom prst="rect">
          <a:avLst/>
        </a:prstGeom>
        <a:noFill/>
        <a:ln w="9525" cmpd="sng">
          <a:noFill/>
        </a:ln>
      </xdr:spPr>
    </xdr:pic>
    <xdr:clientData fPrintsWithSheet="0"/>
  </xdr:twoCellAnchor>
  <xdr:twoCellAnchor editAs="oneCell">
    <xdr:from>
      <xdr:col>0</xdr:col>
      <xdr:colOff>85725</xdr:colOff>
      <xdr:row>1</xdr:row>
      <xdr:rowOff>47625</xdr:rowOff>
    </xdr:from>
    <xdr:to>
      <xdr:col>1</xdr:col>
      <xdr:colOff>1104900</xdr:colOff>
      <xdr:row>1</xdr:row>
      <xdr:rowOff>409575</xdr:rowOff>
    </xdr:to>
    <xdr:pic>
      <xdr:nvPicPr>
        <xdr:cNvPr id="2" name="Cmd_print"/>
        <xdr:cNvPicPr preferRelativeResize="1">
          <a:picLocks noChangeAspect="1"/>
        </xdr:cNvPicPr>
      </xdr:nvPicPr>
      <xdr:blipFill>
        <a:blip r:embed="rId2"/>
        <a:stretch>
          <a:fillRect/>
        </a:stretch>
      </xdr:blipFill>
      <xdr:spPr>
        <a:xfrm>
          <a:off x="85725" y="200025"/>
          <a:ext cx="1600200" cy="361950"/>
        </a:xfrm>
        <a:prstGeom prst="rect">
          <a:avLst/>
        </a:prstGeom>
        <a:noFill/>
        <a:ln w="9525" cmpd="sng">
          <a:noFill/>
        </a:ln>
      </xdr:spPr>
    </xdr:pic>
    <xdr:clientData fPrintsWithSheet="0"/>
  </xdr:twoCellAnchor>
  <xdr:twoCellAnchor editAs="oneCell">
    <xdr:from>
      <xdr:col>7</xdr:col>
      <xdr:colOff>9525</xdr:colOff>
      <xdr:row>2</xdr:row>
      <xdr:rowOff>38100</xdr:rowOff>
    </xdr:from>
    <xdr:to>
      <xdr:col>7</xdr:col>
      <xdr:colOff>1552575</xdr:colOff>
      <xdr:row>3</xdr:row>
      <xdr:rowOff>114300</xdr:rowOff>
    </xdr:to>
    <xdr:pic>
      <xdr:nvPicPr>
        <xdr:cNvPr id="3" name="Cmd_収支内訳表"/>
        <xdr:cNvPicPr preferRelativeResize="1">
          <a:picLocks noChangeAspect="1"/>
        </xdr:cNvPicPr>
      </xdr:nvPicPr>
      <xdr:blipFill>
        <a:blip r:embed="rId3"/>
        <a:stretch>
          <a:fillRect/>
        </a:stretch>
      </xdr:blipFill>
      <xdr:spPr>
        <a:xfrm>
          <a:off x="7572375" y="600075"/>
          <a:ext cx="1543050" cy="342900"/>
        </a:xfrm>
        <a:prstGeom prst="rect">
          <a:avLst/>
        </a:prstGeom>
        <a:noFill/>
        <a:ln w="9525" cmpd="sng">
          <a:noFill/>
        </a:ln>
      </xdr:spPr>
    </xdr:pic>
    <xdr:clientData fPrintsWithSheet="0"/>
  </xdr:twoCellAnchor>
  <xdr:twoCellAnchor editAs="oneCell">
    <xdr:from>
      <xdr:col>7</xdr:col>
      <xdr:colOff>9525</xdr:colOff>
      <xdr:row>3</xdr:row>
      <xdr:rowOff>190500</xdr:rowOff>
    </xdr:from>
    <xdr:to>
      <xdr:col>7</xdr:col>
      <xdr:colOff>1552575</xdr:colOff>
      <xdr:row>4</xdr:row>
      <xdr:rowOff>228600</xdr:rowOff>
    </xdr:to>
    <xdr:pic>
      <xdr:nvPicPr>
        <xdr:cNvPr id="4" name="CMD_収支内訳表裏面"/>
        <xdr:cNvPicPr preferRelativeResize="1">
          <a:picLocks noChangeAspect="1"/>
        </xdr:cNvPicPr>
      </xdr:nvPicPr>
      <xdr:blipFill>
        <a:blip r:embed="rId4"/>
        <a:stretch>
          <a:fillRect/>
        </a:stretch>
      </xdr:blipFill>
      <xdr:spPr>
        <a:xfrm>
          <a:off x="7572375" y="1019175"/>
          <a:ext cx="1543050" cy="342900"/>
        </a:xfrm>
        <a:prstGeom prst="rect">
          <a:avLst/>
        </a:prstGeom>
        <a:noFill/>
        <a:ln w="9525" cmpd="sng">
          <a:noFill/>
        </a:ln>
      </xdr:spPr>
    </xdr:pic>
    <xdr:clientData fPrintsWithSheet="0"/>
  </xdr:twoCellAnchor>
  <xdr:twoCellAnchor editAs="oneCell">
    <xdr:from>
      <xdr:col>8</xdr:col>
      <xdr:colOff>152400</xdr:colOff>
      <xdr:row>2</xdr:row>
      <xdr:rowOff>38100</xdr:rowOff>
    </xdr:from>
    <xdr:to>
      <xdr:col>10</xdr:col>
      <xdr:colOff>171450</xdr:colOff>
      <xdr:row>3</xdr:row>
      <xdr:rowOff>114300</xdr:rowOff>
    </xdr:to>
    <xdr:pic>
      <xdr:nvPicPr>
        <xdr:cNvPr id="5" name="Cmd_米基準価格計算"/>
        <xdr:cNvPicPr preferRelativeResize="1">
          <a:picLocks noChangeAspect="1"/>
        </xdr:cNvPicPr>
      </xdr:nvPicPr>
      <xdr:blipFill>
        <a:blip r:embed="rId5"/>
        <a:stretch>
          <a:fillRect/>
        </a:stretch>
      </xdr:blipFill>
      <xdr:spPr>
        <a:xfrm>
          <a:off x="9315450" y="600075"/>
          <a:ext cx="1543050" cy="342900"/>
        </a:xfrm>
        <a:prstGeom prst="rect">
          <a:avLst/>
        </a:prstGeom>
        <a:noFill/>
        <a:ln w="9525" cmpd="sng">
          <a:noFill/>
        </a:ln>
      </xdr:spPr>
    </xdr:pic>
    <xdr:clientData fPrintsWithSheet="0"/>
  </xdr:twoCellAnchor>
  <xdr:twoCellAnchor editAs="oneCell">
    <xdr:from>
      <xdr:col>7</xdr:col>
      <xdr:colOff>0</xdr:colOff>
      <xdr:row>47</xdr:row>
      <xdr:rowOff>9525</xdr:rowOff>
    </xdr:from>
    <xdr:to>
      <xdr:col>9</xdr:col>
      <xdr:colOff>28575</xdr:colOff>
      <xdr:row>47</xdr:row>
      <xdr:rowOff>304800</xdr:rowOff>
    </xdr:to>
    <xdr:pic>
      <xdr:nvPicPr>
        <xdr:cNvPr id="6" name="CMD_経費差引の育成費用"/>
        <xdr:cNvPicPr preferRelativeResize="1">
          <a:picLocks noChangeAspect="1"/>
        </xdr:cNvPicPr>
      </xdr:nvPicPr>
      <xdr:blipFill>
        <a:blip r:embed="rId6"/>
        <a:stretch>
          <a:fillRect/>
        </a:stretch>
      </xdr:blipFill>
      <xdr:spPr>
        <a:xfrm>
          <a:off x="7562850" y="13896975"/>
          <a:ext cx="1924050" cy="295275"/>
        </a:xfrm>
        <a:prstGeom prst="rect">
          <a:avLst/>
        </a:prstGeom>
        <a:noFill/>
        <a:ln w="9525" cmpd="sng">
          <a:noFill/>
        </a:ln>
      </xdr:spPr>
    </xdr:pic>
    <xdr:clientData fPrintsWithSheet="0"/>
  </xdr:twoCellAnchor>
  <xdr:twoCellAnchor editAs="oneCell">
    <xdr:from>
      <xdr:col>7</xdr:col>
      <xdr:colOff>9525</xdr:colOff>
      <xdr:row>53</xdr:row>
      <xdr:rowOff>9525</xdr:rowOff>
    </xdr:from>
    <xdr:to>
      <xdr:col>9</xdr:col>
      <xdr:colOff>38100</xdr:colOff>
      <xdr:row>53</xdr:row>
      <xdr:rowOff>304800</xdr:rowOff>
    </xdr:to>
    <xdr:pic>
      <xdr:nvPicPr>
        <xdr:cNvPr id="7" name="CMD_専従者計算"/>
        <xdr:cNvPicPr preferRelativeResize="1">
          <a:picLocks noChangeAspect="1"/>
        </xdr:cNvPicPr>
      </xdr:nvPicPr>
      <xdr:blipFill>
        <a:blip r:embed="rId7"/>
        <a:stretch>
          <a:fillRect/>
        </a:stretch>
      </xdr:blipFill>
      <xdr:spPr>
        <a:xfrm>
          <a:off x="7572375" y="15725775"/>
          <a:ext cx="1924050" cy="295275"/>
        </a:xfrm>
        <a:prstGeom prst="rect">
          <a:avLst/>
        </a:prstGeom>
        <a:noFill/>
        <a:ln w="9525" cmpd="sng">
          <a:noFill/>
        </a:ln>
      </xdr:spPr>
    </xdr:pic>
    <xdr:clientData fPrintsWithSheet="0"/>
  </xdr:twoCellAnchor>
  <xdr:twoCellAnchor editAs="oneCell">
    <xdr:from>
      <xdr:col>7</xdr:col>
      <xdr:colOff>0</xdr:colOff>
      <xdr:row>0</xdr:row>
      <xdr:rowOff>142875</xdr:rowOff>
    </xdr:from>
    <xdr:to>
      <xdr:col>7</xdr:col>
      <xdr:colOff>1552575</xdr:colOff>
      <xdr:row>1</xdr:row>
      <xdr:rowOff>342900</xdr:rowOff>
    </xdr:to>
    <xdr:pic>
      <xdr:nvPicPr>
        <xdr:cNvPr id="8" name="CMD_説明書へ"/>
        <xdr:cNvPicPr preferRelativeResize="1">
          <a:picLocks noChangeAspect="1"/>
        </xdr:cNvPicPr>
      </xdr:nvPicPr>
      <xdr:blipFill>
        <a:blip r:embed="rId8"/>
        <a:stretch>
          <a:fillRect/>
        </a:stretch>
      </xdr:blipFill>
      <xdr:spPr>
        <a:xfrm>
          <a:off x="7562850" y="142875"/>
          <a:ext cx="1552575" cy="352425"/>
        </a:xfrm>
        <a:prstGeom prst="rect">
          <a:avLst/>
        </a:prstGeom>
        <a:noFill/>
        <a:ln w="9525" cmpd="sng">
          <a:noFill/>
        </a:ln>
      </xdr:spPr>
    </xdr:pic>
    <xdr:clientData fPrintsWithSheet="0"/>
  </xdr:twoCellAnchor>
  <xdr:twoCellAnchor editAs="oneCell">
    <xdr:from>
      <xdr:col>0</xdr:col>
      <xdr:colOff>76200</xdr:colOff>
      <xdr:row>2</xdr:row>
      <xdr:rowOff>66675</xdr:rowOff>
    </xdr:from>
    <xdr:to>
      <xdr:col>1</xdr:col>
      <xdr:colOff>1066800</xdr:colOff>
      <xdr:row>3</xdr:row>
      <xdr:rowOff>152400</xdr:rowOff>
    </xdr:to>
    <xdr:pic>
      <xdr:nvPicPr>
        <xdr:cNvPr id="9" name="cmd_QUIT"/>
        <xdr:cNvPicPr preferRelativeResize="1">
          <a:picLocks noChangeAspect="1"/>
        </xdr:cNvPicPr>
      </xdr:nvPicPr>
      <xdr:blipFill>
        <a:blip r:embed="rId9"/>
        <a:stretch>
          <a:fillRect/>
        </a:stretch>
      </xdr:blipFill>
      <xdr:spPr>
        <a:xfrm>
          <a:off x="76200" y="628650"/>
          <a:ext cx="1571625" cy="352425"/>
        </a:xfrm>
        <a:prstGeom prst="rect">
          <a:avLst/>
        </a:prstGeom>
        <a:noFill/>
        <a:ln w="9525" cmpd="sng">
          <a:noFill/>
        </a:ln>
      </xdr:spPr>
    </xdr:pic>
    <xdr:clientData fPrintsWithSheet="0"/>
  </xdr:twoCellAnchor>
  <xdr:twoCellAnchor editAs="oneCell">
    <xdr:from>
      <xdr:col>0</xdr:col>
      <xdr:colOff>104775</xdr:colOff>
      <xdr:row>3</xdr:row>
      <xdr:rowOff>257175</xdr:rowOff>
    </xdr:from>
    <xdr:to>
      <xdr:col>1</xdr:col>
      <xdr:colOff>1095375</xdr:colOff>
      <xdr:row>5</xdr:row>
      <xdr:rowOff>0</xdr:rowOff>
    </xdr:to>
    <xdr:pic>
      <xdr:nvPicPr>
        <xdr:cNvPr id="10" name="cmd_clear"/>
        <xdr:cNvPicPr preferRelativeResize="1">
          <a:picLocks noChangeAspect="1"/>
        </xdr:cNvPicPr>
      </xdr:nvPicPr>
      <xdr:blipFill>
        <a:blip r:embed="rId10"/>
        <a:stretch>
          <a:fillRect/>
        </a:stretch>
      </xdr:blipFill>
      <xdr:spPr>
        <a:xfrm>
          <a:off x="104775" y="1085850"/>
          <a:ext cx="1571625" cy="352425"/>
        </a:xfrm>
        <a:prstGeom prst="rect">
          <a:avLst/>
        </a:prstGeom>
        <a:noFill/>
        <a:ln w="9525" cmpd="sng">
          <a:noFill/>
        </a:ln>
      </xdr:spPr>
    </xdr:pic>
    <xdr:clientData fPrintsWithSheet="0"/>
  </xdr:twoCellAnchor>
  <xdr:twoCellAnchor editAs="oneCell">
    <xdr:from>
      <xdr:col>7</xdr:col>
      <xdr:colOff>9525</xdr:colOff>
      <xdr:row>22</xdr:row>
      <xdr:rowOff>9525</xdr:rowOff>
    </xdr:from>
    <xdr:to>
      <xdr:col>8</xdr:col>
      <xdr:colOff>276225</xdr:colOff>
      <xdr:row>22</xdr:row>
      <xdr:rowOff>304800</xdr:rowOff>
    </xdr:to>
    <xdr:pic>
      <xdr:nvPicPr>
        <xdr:cNvPr id="11" name="CommandButton1"/>
        <xdr:cNvPicPr preferRelativeResize="1">
          <a:picLocks noChangeAspect="1"/>
        </xdr:cNvPicPr>
      </xdr:nvPicPr>
      <xdr:blipFill>
        <a:blip r:embed="rId11"/>
        <a:stretch>
          <a:fillRect/>
        </a:stretch>
      </xdr:blipFill>
      <xdr:spPr>
        <a:xfrm>
          <a:off x="7572375" y="6276975"/>
          <a:ext cx="1866900" cy="295275"/>
        </a:xfrm>
        <a:prstGeom prst="rect">
          <a:avLst/>
        </a:prstGeom>
        <a:noFill/>
        <a:ln w="9525" cmpd="sng">
          <a:noFill/>
        </a:ln>
      </xdr:spPr>
    </xdr:pic>
    <xdr:clientData fPrintsWithSheet="0"/>
  </xdr:twoCellAnchor>
  <xdr:twoCellAnchor editAs="oneCell">
    <xdr:from>
      <xdr:col>7</xdr:col>
      <xdr:colOff>0</xdr:colOff>
      <xdr:row>47</xdr:row>
      <xdr:rowOff>9525</xdr:rowOff>
    </xdr:from>
    <xdr:to>
      <xdr:col>9</xdr:col>
      <xdr:colOff>28575</xdr:colOff>
      <xdr:row>47</xdr:row>
      <xdr:rowOff>304800</xdr:rowOff>
    </xdr:to>
    <xdr:pic>
      <xdr:nvPicPr>
        <xdr:cNvPr id="12" name="CommandButton2"/>
        <xdr:cNvPicPr preferRelativeResize="1">
          <a:picLocks noChangeAspect="1"/>
        </xdr:cNvPicPr>
      </xdr:nvPicPr>
      <xdr:blipFill>
        <a:blip r:embed="rId12"/>
        <a:stretch>
          <a:fillRect/>
        </a:stretch>
      </xdr:blipFill>
      <xdr:spPr>
        <a:xfrm>
          <a:off x="7562850" y="13896975"/>
          <a:ext cx="1924050" cy="295275"/>
        </a:xfrm>
        <a:prstGeom prst="rect">
          <a:avLst/>
        </a:prstGeom>
        <a:noFill/>
        <a:ln w="9525" cmpd="sng">
          <a:noFill/>
        </a:ln>
      </xdr:spPr>
    </xdr:pic>
    <xdr:clientData fPrintsWithSheet="0"/>
  </xdr:twoCellAnchor>
  <xdr:twoCellAnchor editAs="oneCell">
    <xdr:from>
      <xdr:col>7</xdr:col>
      <xdr:colOff>9525</xdr:colOff>
      <xdr:row>53</xdr:row>
      <xdr:rowOff>9525</xdr:rowOff>
    </xdr:from>
    <xdr:to>
      <xdr:col>9</xdr:col>
      <xdr:colOff>38100</xdr:colOff>
      <xdr:row>53</xdr:row>
      <xdr:rowOff>304800</xdr:rowOff>
    </xdr:to>
    <xdr:pic>
      <xdr:nvPicPr>
        <xdr:cNvPr id="13" name="CommandButton3"/>
        <xdr:cNvPicPr preferRelativeResize="1">
          <a:picLocks noChangeAspect="1"/>
        </xdr:cNvPicPr>
      </xdr:nvPicPr>
      <xdr:blipFill>
        <a:blip r:embed="rId13"/>
        <a:stretch>
          <a:fillRect/>
        </a:stretch>
      </xdr:blipFill>
      <xdr:spPr>
        <a:xfrm>
          <a:off x="7572375" y="15725775"/>
          <a:ext cx="1924050" cy="2952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314325</xdr:rowOff>
    </xdr:from>
    <xdr:to>
      <xdr:col>7</xdr:col>
      <xdr:colOff>428625</xdr:colOff>
      <xdr:row>8</xdr:row>
      <xdr:rowOff>85725</xdr:rowOff>
    </xdr:to>
    <xdr:sp>
      <xdr:nvSpPr>
        <xdr:cNvPr id="1" name="Oval 1"/>
        <xdr:cNvSpPr>
          <a:spLocks/>
        </xdr:cNvSpPr>
      </xdr:nvSpPr>
      <xdr:spPr>
        <a:xfrm>
          <a:off x="514350" y="523875"/>
          <a:ext cx="1162050" cy="1066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2400" b="1" i="0" u="none" baseline="0">
              <a:solidFill>
                <a:srgbClr val="000000"/>
              </a:solidFill>
              <a:latin typeface="ＭＳ Ｐゴシック"/>
              <a:ea typeface="ＭＳ Ｐゴシック"/>
              <a:cs typeface="ＭＳ Ｐゴシック"/>
            </a:rPr>
            <a:t>控</a:t>
          </a:r>
        </a:p>
      </xdr:txBody>
    </xdr:sp>
    <xdr:clientData/>
  </xdr:twoCellAnchor>
  <xdr:twoCellAnchor editAs="oneCell">
    <xdr:from>
      <xdr:col>2</xdr:col>
      <xdr:colOff>76200</xdr:colOff>
      <xdr:row>1</xdr:row>
      <xdr:rowOff>28575</xdr:rowOff>
    </xdr:from>
    <xdr:to>
      <xdr:col>7</xdr:col>
      <xdr:colOff>323850</xdr:colOff>
      <xdr:row>3</xdr:row>
      <xdr:rowOff>9525</xdr:rowOff>
    </xdr:to>
    <xdr:pic>
      <xdr:nvPicPr>
        <xdr:cNvPr id="2" name="CMD_Print"/>
        <xdr:cNvPicPr preferRelativeResize="1">
          <a:picLocks noChangeAspect="1"/>
        </xdr:cNvPicPr>
      </xdr:nvPicPr>
      <xdr:blipFill>
        <a:blip r:embed="rId1"/>
        <a:stretch>
          <a:fillRect/>
        </a:stretch>
      </xdr:blipFill>
      <xdr:spPr>
        <a:xfrm>
          <a:off x="314325" y="190500"/>
          <a:ext cx="1257300" cy="447675"/>
        </a:xfrm>
        <a:prstGeom prst="rect">
          <a:avLst/>
        </a:prstGeom>
        <a:noFill/>
        <a:ln w="9525" cmpd="sng">
          <a:noFill/>
        </a:ln>
      </xdr:spPr>
    </xdr:pic>
    <xdr:clientData fPrintsWithSheet="0"/>
  </xdr:twoCellAnchor>
  <xdr:twoCellAnchor editAs="oneCell">
    <xdr:from>
      <xdr:col>36</xdr:col>
      <xdr:colOff>38100</xdr:colOff>
      <xdr:row>2</xdr:row>
      <xdr:rowOff>123825</xdr:rowOff>
    </xdr:from>
    <xdr:to>
      <xdr:col>44</xdr:col>
      <xdr:colOff>314325</xdr:colOff>
      <xdr:row>3</xdr:row>
      <xdr:rowOff>47625</xdr:rowOff>
    </xdr:to>
    <xdr:pic>
      <xdr:nvPicPr>
        <xdr:cNvPr id="3" name="cmd_計算シートへ"/>
        <xdr:cNvPicPr preferRelativeResize="1">
          <a:picLocks noChangeAspect="1"/>
        </xdr:cNvPicPr>
      </xdr:nvPicPr>
      <xdr:blipFill>
        <a:blip r:embed="rId2"/>
        <a:stretch>
          <a:fillRect/>
        </a:stretch>
      </xdr:blipFill>
      <xdr:spPr>
        <a:xfrm>
          <a:off x="10734675" y="333375"/>
          <a:ext cx="1543050" cy="342900"/>
        </a:xfrm>
        <a:prstGeom prst="rect">
          <a:avLst/>
        </a:prstGeom>
        <a:noFill/>
        <a:ln w="9525" cmpd="sng">
          <a:noFill/>
        </a:ln>
      </xdr:spPr>
    </xdr:pic>
    <xdr:clientData fPrintsWithSheet="0"/>
  </xdr:twoCellAnchor>
  <xdr:twoCellAnchor editAs="oneCell">
    <xdr:from>
      <xdr:col>36</xdr:col>
      <xdr:colOff>38100</xdr:colOff>
      <xdr:row>3</xdr:row>
      <xdr:rowOff>180975</xdr:rowOff>
    </xdr:from>
    <xdr:to>
      <xdr:col>44</xdr:col>
      <xdr:colOff>314325</xdr:colOff>
      <xdr:row>5</xdr:row>
      <xdr:rowOff>133350</xdr:rowOff>
    </xdr:to>
    <xdr:pic>
      <xdr:nvPicPr>
        <xdr:cNvPr id="4" name="cmd_収支内訳表裏面へ"/>
        <xdr:cNvPicPr preferRelativeResize="1">
          <a:picLocks noChangeAspect="1"/>
        </xdr:cNvPicPr>
      </xdr:nvPicPr>
      <xdr:blipFill>
        <a:blip r:embed="rId3"/>
        <a:stretch>
          <a:fillRect/>
        </a:stretch>
      </xdr:blipFill>
      <xdr:spPr>
        <a:xfrm>
          <a:off x="10734675" y="809625"/>
          <a:ext cx="1543050" cy="342900"/>
        </a:xfrm>
        <a:prstGeom prst="rect">
          <a:avLst/>
        </a:prstGeom>
        <a:noFill/>
        <a:ln w="9525" cmpd="sng">
          <a:noFill/>
        </a:ln>
      </xdr:spPr>
    </xdr:pic>
    <xdr:clientData fPrintsWithSheet="0"/>
  </xdr:twoCellAnchor>
  <xdr:twoCellAnchor editAs="oneCell">
    <xdr:from>
      <xdr:col>35</xdr:col>
      <xdr:colOff>28575</xdr:colOff>
      <xdr:row>6</xdr:row>
      <xdr:rowOff>190500</xdr:rowOff>
    </xdr:from>
    <xdr:to>
      <xdr:col>44</xdr:col>
      <xdr:colOff>561975</xdr:colOff>
      <xdr:row>8</xdr:row>
      <xdr:rowOff>190500</xdr:rowOff>
    </xdr:to>
    <xdr:pic>
      <xdr:nvPicPr>
        <xdr:cNvPr id="5" name="Cmd_償却資産へ"/>
        <xdr:cNvPicPr preferRelativeResize="1">
          <a:picLocks noChangeAspect="1"/>
        </xdr:cNvPicPr>
      </xdr:nvPicPr>
      <xdr:blipFill>
        <a:blip r:embed="rId4"/>
        <a:stretch>
          <a:fillRect/>
        </a:stretch>
      </xdr:blipFill>
      <xdr:spPr>
        <a:xfrm>
          <a:off x="10525125" y="1352550"/>
          <a:ext cx="2000250"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47</xdr:row>
      <xdr:rowOff>104775</xdr:rowOff>
    </xdr:from>
    <xdr:to>
      <xdr:col>32</xdr:col>
      <xdr:colOff>28575</xdr:colOff>
      <xdr:row>49</xdr:row>
      <xdr:rowOff>285750</xdr:rowOff>
    </xdr:to>
    <xdr:sp>
      <xdr:nvSpPr>
        <xdr:cNvPr id="1" name="AutoShape 67"/>
        <xdr:cNvSpPr>
          <a:spLocks/>
        </xdr:cNvSpPr>
      </xdr:nvSpPr>
      <xdr:spPr>
        <a:xfrm>
          <a:off x="5400675" y="9677400"/>
          <a:ext cx="428625" cy="647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28575</xdr:colOff>
      <xdr:row>0</xdr:row>
      <xdr:rowOff>104775</xdr:rowOff>
    </xdr:from>
    <xdr:to>
      <xdr:col>8</xdr:col>
      <xdr:colOff>152400</xdr:colOff>
      <xdr:row>3</xdr:row>
      <xdr:rowOff>66675</xdr:rowOff>
    </xdr:to>
    <xdr:pic>
      <xdr:nvPicPr>
        <xdr:cNvPr id="2" name="CMD_Print"/>
        <xdr:cNvPicPr preferRelativeResize="1">
          <a:picLocks noChangeAspect="1"/>
        </xdr:cNvPicPr>
      </xdr:nvPicPr>
      <xdr:blipFill>
        <a:blip r:embed="rId1"/>
        <a:stretch>
          <a:fillRect/>
        </a:stretch>
      </xdr:blipFill>
      <xdr:spPr>
        <a:xfrm>
          <a:off x="428625" y="104775"/>
          <a:ext cx="1257300" cy="447675"/>
        </a:xfrm>
        <a:prstGeom prst="rect">
          <a:avLst/>
        </a:prstGeom>
        <a:noFill/>
        <a:ln w="9525" cmpd="sng">
          <a:noFill/>
        </a:ln>
      </xdr:spPr>
    </xdr:pic>
    <xdr:clientData fPrintsWithSheet="0"/>
  </xdr:twoCellAnchor>
  <xdr:twoCellAnchor editAs="oneCell">
    <xdr:from>
      <xdr:col>38</xdr:col>
      <xdr:colOff>142875</xdr:colOff>
      <xdr:row>0</xdr:row>
      <xdr:rowOff>142875</xdr:rowOff>
    </xdr:from>
    <xdr:to>
      <xdr:col>46</xdr:col>
      <xdr:colOff>28575</xdr:colOff>
      <xdr:row>3</xdr:row>
      <xdr:rowOff>0</xdr:rowOff>
    </xdr:to>
    <xdr:pic>
      <xdr:nvPicPr>
        <xdr:cNvPr id="3" name="Cmd_計算シート"/>
        <xdr:cNvPicPr preferRelativeResize="1">
          <a:picLocks noChangeAspect="1"/>
        </xdr:cNvPicPr>
      </xdr:nvPicPr>
      <xdr:blipFill>
        <a:blip r:embed="rId2"/>
        <a:stretch>
          <a:fillRect/>
        </a:stretch>
      </xdr:blipFill>
      <xdr:spPr>
        <a:xfrm>
          <a:off x="7239000" y="142875"/>
          <a:ext cx="1543050" cy="342900"/>
        </a:xfrm>
        <a:prstGeom prst="rect">
          <a:avLst/>
        </a:prstGeom>
        <a:noFill/>
        <a:ln w="9525" cmpd="sng">
          <a:noFill/>
        </a:ln>
      </xdr:spPr>
    </xdr:pic>
    <xdr:clientData fPrintsWithSheet="0"/>
  </xdr:twoCellAnchor>
  <xdr:twoCellAnchor editAs="oneCell">
    <xdr:from>
      <xdr:col>55</xdr:col>
      <xdr:colOff>66675</xdr:colOff>
      <xdr:row>0</xdr:row>
      <xdr:rowOff>142875</xdr:rowOff>
    </xdr:from>
    <xdr:to>
      <xdr:col>65</xdr:col>
      <xdr:colOff>19050</xdr:colOff>
      <xdr:row>3</xdr:row>
      <xdr:rowOff>0</xdr:rowOff>
    </xdr:to>
    <xdr:pic>
      <xdr:nvPicPr>
        <xdr:cNvPr id="4" name="cmd_償却資産表"/>
        <xdr:cNvPicPr preferRelativeResize="1">
          <a:picLocks noChangeAspect="1"/>
        </xdr:cNvPicPr>
      </xdr:nvPicPr>
      <xdr:blipFill>
        <a:blip r:embed="rId3"/>
        <a:stretch>
          <a:fillRect/>
        </a:stretch>
      </xdr:blipFill>
      <xdr:spPr>
        <a:xfrm>
          <a:off x="10610850" y="142875"/>
          <a:ext cx="1924050" cy="342900"/>
        </a:xfrm>
        <a:prstGeom prst="rect">
          <a:avLst/>
        </a:prstGeom>
        <a:noFill/>
        <a:ln w="9525" cmpd="sng">
          <a:noFill/>
        </a:ln>
      </xdr:spPr>
    </xdr:pic>
    <xdr:clientData fPrintsWithSheet="0"/>
  </xdr:twoCellAnchor>
  <xdr:twoCellAnchor editAs="oneCell">
    <xdr:from>
      <xdr:col>32</xdr:col>
      <xdr:colOff>190500</xdr:colOff>
      <xdr:row>47</xdr:row>
      <xdr:rowOff>219075</xdr:rowOff>
    </xdr:from>
    <xdr:to>
      <xdr:col>46</xdr:col>
      <xdr:colOff>95250</xdr:colOff>
      <xdr:row>49</xdr:row>
      <xdr:rowOff>95250</xdr:rowOff>
    </xdr:to>
    <xdr:pic>
      <xdr:nvPicPr>
        <xdr:cNvPr id="5" name="CMD_中古資産"/>
        <xdr:cNvPicPr preferRelativeResize="1">
          <a:picLocks noChangeAspect="1"/>
        </xdr:cNvPicPr>
      </xdr:nvPicPr>
      <xdr:blipFill>
        <a:blip r:embed="rId4"/>
        <a:stretch>
          <a:fillRect/>
        </a:stretch>
      </xdr:blipFill>
      <xdr:spPr>
        <a:xfrm>
          <a:off x="5991225" y="9791700"/>
          <a:ext cx="2857500" cy="342900"/>
        </a:xfrm>
        <a:prstGeom prst="rect">
          <a:avLst/>
        </a:prstGeom>
        <a:noFill/>
        <a:ln w="9525" cmpd="sng">
          <a:noFill/>
        </a:ln>
      </xdr:spPr>
    </xdr:pic>
    <xdr:clientData fPrintsWithSheet="0"/>
  </xdr:twoCellAnchor>
  <xdr:twoCellAnchor editAs="oneCell">
    <xdr:from>
      <xdr:col>46</xdr:col>
      <xdr:colOff>180975</xdr:colOff>
      <xdr:row>0</xdr:row>
      <xdr:rowOff>142875</xdr:rowOff>
    </xdr:from>
    <xdr:to>
      <xdr:col>54</xdr:col>
      <xdr:colOff>133350</xdr:colOff>
      <xdr:row>3</xdr:row>
      <xdr:rowOff>0</xdr:rowOff>
    </xdr:to>
    <xdr:pic>
      <xdr:nvPicPr>
        <xdr:cNvPr id="6" name="Cmd_収支内訳表"/>
        <xdr:cNvPicPr preferRelativeResize="1">
          <a:picLocks noChangeAspect="1"/>
        </xdr:cNvPicPr>
      </xdr:nvPicPr>
      <xdr:blipFill>
        <a:blip r:embed="rId5"/>
        <a:stretch>
          <a:fillRect/>
        </a:stretch>
      </xdr:blipFill>
      <xdr:spPr>
        <a:xfrm>
          <a:off x="8934450" y="142875"/>
          <a:ext cx="1543050" cy="342900"/>
        </a:xfrm>
        <a:prstGeom prst="rect">
          <a:avLst/>
        </a:prstGeom>
        <a:noFill/>
        <a:ln w="9525" cmpd="sng">
          <a:noFill/>
        </a:ln>
      </xdr:spPr>
    </xdr:pic>
    <xdr:clientData fPrintsWithSheet="0"/>
  </xdr:twoCellAnchor>
  <xdr:twoCellAnchor editAs="oneCell">
    <xdr:from>
      <xdr:col>8</xdr:col>
      <xdr:colOff>152400</xdr:colOff>
      <xdr:row>22</xdr:row>
      <xdr:rowOff>28575</xdr:rowOff>
    </xdr:from>
    <xdr:to>
      <xdr:col>62</xdr:col>
      <xdr:colOff>561975</xdr:colOff>
      <xdr:row>22</xdr:row>
      <xdr:rowOff>352425</xdr:rowOff>
    </xdr:to>
    <xdr:pic>
      <xdr:nvPicPr>
        <xdr:cNvPr id="7" name="Cmd_償却資産次"/>
        <xdr:cNvPicPr preferRelativeResize="1">
          <a:picLocks noChangeAspect="0"/>
        </xdr:cNvPicPr>
      </xdr:nvPicPr>
      <xdr:blipFill>
        <a:blip r:embed="rId6"/>
        <a:stretch>
          <a:fillRect/>
        </a:stretch>
      </xdr:blipFill>
      <xdr:spPr>
        <a:xfrm>
          <a:off x="1685925" y="4286250"/>
          <a:ext cx="10772775" cy="3238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114300</xdr:rowOff>
    </xdr:from>
    <xdr:to>
      <xdr:col>8</xdr:col>
      <xdr:colOff>47625</xdr:colOff>
      <xdr:row>0</xdr:row>
      <xdr:rowOff>561975</xdr:rowOff>
    </xdr:to>
    <xdr:pic>
      <xdr:nvPicPr>
        <xdr:cNvPr id="1" name="Cmd_print"/>
        <xdr:cNvPicPr preferRelativeResize="1">
          <a:picLocks noChangeAspect="1"/>
        </xdr:cNvPicPr>
      </xdr:nvPicPr>
      <xdr:blipFill>
        <a:blip r:embed="rId1"/>
        <a:stretch>
          <a:fillRect/>
        </a:stretch>
      </xdr:blipFill>
      <xdr:spPr>
        <a:xfrm>
          <a:off x="323850" y="114300"/>
          <a:ext cx="1257300" cy="447675"/>
        </a:xfrm>
        <a:prstGeom prst="rect">
          <a:avLst/>
        </a:prstGeom>
        <a:noFill/>
        <a:ln w="9525" cmpd="sng">
          <a:noFill/>
        </a:ln>
      </xdr:spPr>
    </xdr:pic>
    <xdr:clientData fPrintsWithSheet="0"/>
  </xdr:twoCellAnchor>
  <xdr:twoCellAnchor editAs="oneCell">
    <xdr:from>
      <xdr:col>20</xdr:col>
      <xdr:colOff>104775</xdr:colOff>
      <xdr:row>0</xdr:row>
      <xdr:rowOff>219075</xdr:rowOff>
    </xdr:from>
    <xdr:to>
      <xdr:col>28</xdr:col>
      <xdr:colOff>38100</xdr:colOff>
      <xdr:row>0</xdr:row>
      <xdr:rowOff>561975</xdr:rowOff>
    </xdr:to>
    <xdr:pic>
      <xdr:nvPicPr>
        <xdr:cNvPr id="2" name="CMD_計算シート"/>
        <xdr:cNvPicPr preferRelativeResize="1">
          <a:picLocks noChangeAspect="1"/>
        </xdr:cNvPicPr>
      </xdr:nvPicPr>
      <xdr:blipFill>
        <a:blip r:embed="rId2"/>
        <a:stretch>
          <a:fillRect/>
        </a:stretch>
      </xdr:blipFill>
      <xdr:spPr>
        <a:xfrm>
          <a:off x="4238625" y="219075"/>
          <a:ext cx="1543050" cy="342900"/>
        </a:xfrm>
        <a:prstGeom prst="rect">
          <a:avLst/>
        </a:prstGeom>
        <a:noFill/>
        <a:ln w="9525" cmpd="sng">
          <a:noFill/>
        </a:ln>
      </xdr:spPr>
    </xdr:pic>
    <xdr:clientData fPrintsWithSheet="0"/>
  </xdr:twoCellAnchor>
  <xdr:twoCellAnchor editAs="oneCell">
    <xdr:from>
      <xdr:col>42</xdr:col>
      <xdr:colOff>123825</xdr:colOff>
      <xdr:row>0</xdr:row>
      <xdr:rowOff>219075</xdr:rowOff>
    </xdr:from>
    <xdr:to>
      <xdr:col>49</xdr:col>
      <xdr:colOff>66675</xdr:colOff>
      <xdr:row>0</xdr:row>
      <xdr:rowOff>561975</xdr:rowOff>
    </xdr:to>
    <xdr:pic>
      <xdr:nvPicPr>
        <xdr:cNvPr id="3" name="cmd_収支内訳表裏へ"/>
        <xdr:cNvPicPr preferRelativeResize="1">
          <a:picLocks noChangeAspect="1"/>
        </xdr:cNvPicPr>
      </xdr:nvPicPr>
      <xdr:blipFill>
        <a:blip r:embed="rId3"/>
        <a:stretch>
          <a:fillRect/>
        </a:stretch>
      </xdr:blipFill>
      <xdr:spPr>
        <a:xfrm>
          <a:off x="8658225" y="219075"/>
          <a:ext cx="1543050" cy="342900"/>
        </a:xfrm>
        <a:prstGeom prst="rect">
          <a:avLst/>
        </a:prstGeom>
        <a:noFill/>
        <a:ln w="9525" cmpd="sng">
          <a:noFill/>
        </a:ln>
      </xdr:spPr>
    </xdr:pic>
    <xdr:clientData fPrintsWithSheet="0"/>
  </xdr:twoCellAnchor>
  <xdr:twoCellAnchor editAs="oneCell">
    <xdr:from>
      <xdr:col>34</xdr:col>
      <xdr:colOff>47625</xdr:colOff>
      <xdr:row>0</xdr:row>
      <xdr:rowOff>219075</xdr:rowOff>
    </xdr:from>
    <xdr:to>
      <xdr:col>42</xdr:col>
      <xdr:colOff>0</xdr:colOff>
      <xdr:row>0</xdr:row>
      <xdr:rowOff>561975</xdr:rowOff>
    </xdr:to>
    <xdr:pic>
      <xdr:nvPicPr>
        <xdr:cNvPr id="4" name="CMD_収支内訳表"/>
        <xdr:cNvPicPr preferRelativeResize="1">
          <a:picLocks noChangeAspect="1"/>
        </xdr:cNvPicPr>
      </xdr:nvPicPr>
      <xdr:blipFill>
        <a:blip r:embed="rId4"/>
        <a:stretch>
          <a:fillRect/>
        </a:stretch>
      </xdr:blipFill>
      <xdr:spPr>
        <a:xfrm>
          <a:off x="6991350" y="219075"/>
          <a:ext cx="1543050" cy="342900"/>
        </a:xfrm>
        <a:prstGeom prst="rect">
          <a:avLst/>
        </a:prstGeom>
        <a:noFill/>
        <a:ln w="9525" cmpd="sng">
          <a:noFill/>
        </a:ln>
      </xdr:spPr>
    </xdr:pic>
    <xdr:clientData fPrintsWithSheet="0"/>
  </xdr:twoCellAnchor>
  <xdr:twoCellAnchor editAs="oneCell">
    <xdr:from>
      <xdr:col>50</xdr:col>
      <xdr:colOff>161925</xdr:colOff>
      <xdr:row>0</xdr:row>
      <xdr:rowOff>200025</xdr:rowOff>
    </xdr:from>
    <xdr:to>
      <xdr:col>65</xdr:col>
      <xdr:colOff>28575</xdr:colOff>
      <xdr:row>0</xdr:row>
      <xdr:rowOff>542925</xdr:rowOff>
    </xdr:to>
    <xdr:pic>
      <xdr:nvPicPr>
        <xdr:cNvPr id="5" name="CommandButton1"/>
        <xdr:cNvPicPr preferRelativeResize="1">
          <a:picLocks noChangeAspect="1"/>
        </xdr:cNvPicPr>
      </xdr:nvPicPr>
      <xdr:blipFill>
        <a:blip r:embed="rId5"/>
        <a:stretch>
          <a:fillRect/>
        </a:stretch>
      </xdr:blipFill>
      <xdr:spPr>
        <a:xfrm>
          <a:off x="10496550" y="200025"/>
          <a:ext cx="2857500"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1</xdr:col>
      <xdr:colOff>1257300</xdr:colOff>
      <xdr:row>1</xdr:row>
      <xdr:rowOff>304800</xdr:rowOff>
    </xdr:to>
    <xdr:pic>
      <xdr:nvPicPr>
        <xdr:cNvPr id="1" name="cmd_Print"/>
        <xdr:cNvPicPr preferRelativeResize="1">
          <a:picLocks noChangeAspect="1"/>
        </xdr:cNvPicPr>
      </xdr:nvPicPr>
      <xdr:blipFill>
        <a:blip r:embed="rId1"/>
        <a:stretch>
          <a:fillRect/>
        </a:stretch>
      </xdr:blipFill>
      <xdr:spPr>
        <a:xfrm>
          <a:off x="314325" y="38100"/>
          <a:ext cx="1257300" cy="447675"/>
        </a:xfrm>
        <a:prstGeom prst="rect">
          <a:avLst/>
        </a:prstGeom>
        <a:noFill/>
        <a:ln w="9525" cmpd="sng">
          <a:noFill/>
        </a:ln>
      </xdr:spPr>
    </xdr:pic>
    <xdr:clientData fPrintsWithSheet="0"/>
  </xdr:twoCellAnchor>
  <xdr:twoCellAnchor editAs="oneCell">
    <xdr:from>
      <xdr:col>3</xdr:col>
      <xdr:colOff>19050</xdr:colOff>
      <xdr:row>0</xdr:row>
      <xdr:rowOff>104775</xdr:rowOff>
    </xdr:from>
    <xdr:to>
      <xdr:col>13</xdr:col>
      <xdr:colOff>47625</xdr:colOff>
      <xdr:row>1</xdr:row>
      <xdr:rowOff>266700</xdr:rowOff>
    </xdr:to>
    <xdr:pic>
      <xdr:nvPicPr>
        <xdr:cNvPr id="2" name="Cmd_計算シート"/>
        <xdr:cNvPicPr preferRelativeResize="1">
          <a:picLocks noChangeAspect="1"/>
        </xdr:cNvPicPr>
      </xdr:nvPicPr>
      <xdr:blipFill>
        <a:blip r:embed="rId2"/>
        <a:stretch>
          <a:fillRect/>
        </a:stretch>
      </xdr:blipFill>
      <xdr:spPr>
        <a:xfrm>
          <a:off x="3914775" y="104775"/>
          <a:ext cx="1543050"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38100</xdr:rowOff>
    </xdr:from>
    <xdr:to>
      <xdr:col>0</xdr:col>
      <xdr:colOff>1905000</xdr:colOff>
      <xdr:row>1</xdr:row>
      <xdr:rowOff>304800</xdr:rowOff>
    </xdr:to>
    <xdr:pic>
      <xdr:nvPicPr>
        <xdr:cNvPr id="1" name="cmd_Print"/>
        <xdr:cNvPicPr preferRelativeResize="1">
          <a:picLocks noChangeAspect="1"/>
        </xdr:cNvPicPr>
      </xdr:nvPicPr>
      <xdr:blipFill>
        <a:blip r:embed="rId1"/>
        <a:stretch>
          <a:fillRect/>
        </a:stretch>
      </xdr:blipFill>
      <xdr:spPr>
        <a:xfrm>
          <a:off x="647700" y="38100"/>
          <a:ext cx="1257300" cy="447675"/>
        </a:xfrm>
        <a:prstGeom prst="rect">
          <a:avLst/>
        </a:prstGeom>
        <a:noFill/>
        <a:ln w="9525" cmpd="sng">
          <a:noFill/>
        </a:ln>
      </xdr:spPr>
    </xdr:pic>
    <xdr:clientData fPrintsWithSheet="0"/>
  </xdr:twoCellAnchor>
  <xdr:twoCellAnchor editAs="oneCell">
    <xdr:from>
      <xdr:col>0</xdr:col>
      <xdr:colOff>4057650</xdr:colOff>
      <xdr:row>0</xdr:row>
      <xdr:rowOff>85725</xdr:rowOff>
    </xdr:from>
    <xdr:to>
      <xdr:col>2</xdr:col>
      <xdr:colOff>228600</xdr:colOff>
      <xdr:row>1</xdr:row>
      <xdr:rowOff>247650</xdr:rowOff>
    </xdr:to>
    <xdr:pic>
      <xdr:nvPicPr>
        <xdr:cNvPr id="2" name="Cmd_計算シート"/>
        <xdr:cNvPicPr preferRelativeResize="1">
          <a:picLocks noChangeAspect="1"/>
        </xdr:cNvPicPr>
      </xdr:nvPicPr>
      <xdr:blipFill>
        <a:blip r:embed="rId2"/>
        <a:stretch>
          <a:fillRect/>
        </a:stretch>
      </xdr:blipFill>
      <xdr:spPr>
        <a:xfrm>
          <a:off x="4057650" y="85725"/>
          <a:ext cx="1543050"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xdr:row>
      <xdr:rowOff>123825</xdr:rowOff>
    </xdr:from>
    <xdr:to>
      <xdr:col>11</xdr:col>
      <xdr:colOff>581025</xdr:colOff>
      <xdr:row>5</xdr:row>
      <xdr:rowOff>104775</xdr:rowOff>
    </xdr:to>
    <xdr:sp>
      <xdr:nvSpPr>
        <xdr:cNvPr id="1" name="Text Box 3"/>
        <xdr:cNvSpPr txBox="1">
          <a:spLocks noChangeArrowheads="1"/>
        </xdr:cNvSpPr>
      </xdr:nvSpPr>
      <xdr:spPr>
        <a:xfrm>
          <a:off x="4829175" y="800100"/>
          <a:ext cx="2952750" cy="523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注）　○中古の耐用年数は最低でも２年
</a:t>
          </a:r>
          <a:r>
            <a:rPr lang="en-US" cap="none" sz="1200" b="0" i="0" u="none" baseline="0">
              <a:solidFill>
                <a:srgbClr val="FF0000"/>
              </a:solidFill>
              <a:latin typeface="ＭＳ Ｐゴシック"/>
              <a:ea typeface="ＭＳ Ｐゴシック"/>
              <a:cs typeface="ＭＳ Ｐゴシック"/>
            </a:rPr>
            <a:t>　　　　○１年未満の端数は切り捨てる</a:t>
          </a:r>
        </a:p>
      </xdr:txBody>
    </xdr:sp>
    <xdr:clientData/>
  </xdr:twoCellAnchor>
  <xdr:twoCellAnchor>
    <xdr:from>
      <xdr:col>8</xdr:col>
      <xdr:colOff>638175</xdr:colOff>
      <xdr:row>7</xdr:row>
      <xdr:rowOff>171450</xdr:rowOff>
    </xdr:from>
    <xdr:to>
      <xdr:col>11</xdr:col>
      <xdr:colOff>276225</xdr:colOff>
      <xdr:row>10</xdr:row>
      <xdr:rowOff>66675</xdr:rowOff>
    </xdr:to>
    <xdr:sp>
      <xdr:nvSpPr>
        <xdr:cNvPr id="2" name="AutoShape 5"/>
        <xdr:cNvSpPr>
          <a:spLocks/>
        </xdr:cNvSpPr>
      </xdr:nvSpPr>
      <xdr:spPr>
        <a:xfrm>
          <a:off x="6124575" y="1752600"/>
          <a:ext cx="1352550" cy="457200"/>
        </a:xfrm>
        <a:prstGeom prst="wedgeRoundRectCallout">
          <a:avLst>
            <a:gd name="adj1" fmla="val -86518"/>
            <a:gd name="adj2" fmla="val 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減価償却費表の耐用年数欄に入力</a:t>
          </a:r>
        </a:p>
      </xdr:txBody>
    </xdr:sp>
    <xdr:clientData/>
  </xdr:twoCellAnchor>
  <xdr:twoCellAnchor>
    <xdr:from>
      <xdr:col>9</xdr:col>
      <xdr:colOff>476250</xdr:colOff>
      <xdr:row>22</xdr:row>
      <xdr:rowOff>123825</xdr:rowOff>
    </xdr:from>
    <xdr:to>
      <xdr:col>12</xdr:col>
      <xdr:colOff>114300</xdr:colOff>
      <xdr:row>25</xdr:row>
      <xdr:rowOff>38100</xdr:rowOff>
    </xdr:to>
    <xdr:sp>
      <xdr:nvSpPr>
        <xdr:cNvPr id="3" name="AutoShape 6"/>
        <xdr:cNvSpPr>
          <a:spLocks/>
        </xdr:cNvSpPr>
      </xdr:nvSpPr>
      <xdr:spPr>
        <a:xfrm>
          <a:off x="6648450" y="4457700"/>
          <a:ext cx="1352550" cy="457200"/>
        </a:xfrm>
        <a:prstGeom prst="wedgeRoundRectCallout">
          <a:avLst>
            <a:gd name="adj1" fmla="val 20787"/>
            <a:gd name="adj2" fmla="val -152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減価償却費の表の耐用年数欄に入力</a:t>
          </a:r>
        </a:p>
      </xdr:txBody>
    </xdr:sp>
    <xdr:clientData/>
  </xdr:twoCellAnchor>
  <xdr:twoCellAnchor editAs="oneCell">
    <xdr:from>
      <xdr:col>1</xdr:col>
      <xdr:colOff>123825</xdr:colOff>
      <xdr:row>0</xdr:row>
      <xdr:rowOff>95250</xdr:rowOff>
    </xdr:from>
    <xdr:to>
      <xdr:col>3</xdr:col>
      <xdr:colOff>9525</xdr:colOff>
      <xdr:row>1</xdr:row>
      <xdr:rowOff>361950</xdr:rowOff>
    </xdr:to>
    <xdr:pic>
      <xdr:nvPicPr>
        <xdr:cNvPr id="4" name="CMD_印刷"/>
        <xdr:cNvPicPr preferRelativeResize="1">
          <a:picLocks noChangeAspect="1"/>
        </xdr:cNvPicPr>
      </xdr:nvPicPr>
      <xdr:blipFill>
        <a:blip r:embed="rId1"/>
        <a:stretch>
          <a:fillRect/>
        </a:stretch>
      </xdr:blipFill>
      <xdr:spPr>
        <a:xfrm>
          <a:off x="809625" y="95250"/>
          <a:ext cx="1257300" cy="447675"/>
        </a:xfrm>
        <a:prstGeom prst="rect">
          <a:avLst/>
        </a:prstGeom>
        <a:noFill/>
        <a:ln w="9525" cmpd="sng">
          <a:noFill/>
        </a:ln>
      </xdr:spPr>
    </xdr:pic>
    <xdr:clientData fPrintsWithSheet="0"/>
  </xdr:twoCellAnchor>
  <xdr:twoCellAnchor editAs="oneCell">
    <xdr:from>
      <xdr:col>8</xdr:col>
      <xdr:colOff>409575</xdr:colOff>
      <xdr:row>0</xdr:row>
      <xdr:rowOff>142875</xdr:rowOff>
    </xdr:from>
    <xdr:to>
      <xdr:col>12</xdr:col>
      <xdr:colOff>104775</xdr:colOff>
      <xdr:row>1</xdr:row>
      <xdr:rowOff>304800</xdr:rowOff>
    </xdr:to>
    <xdr:pic>
      <xdr:nvPicPr>
        <xdr:cNvPr id="5" name="CMD_償却資産表"/>
        <xdr:cNvPicPr preferRelativeResize="1">
          <a:picLocks noChangeAspect="1"/>
        </xdr:cNvPicPr>
      </xdr:nvPicPr>
      <xdr:blipFill>
        <a:blip r:embed="rId2"/>
        <a:stretch>
          <a:fillRect/>
        </a:stretch>
      </xdr:blipFill>
      <xdr:spPr>
        <a:xfrm>
          <a:off x="5895975" y="142875"/>
          <a:ext cx="2095500" cy="342900"/>
        </a:xfrm>
        <a:prstGeom prst="rect">
          <a:avLst/>
        </a:prstGeom>
        <a:noFill/>
        <a:ln w="9525" cmpd="sng">
          <a:noFill/>
        </a:ln>
      </xdr:spPr>
    </xdr:pic>
    <xdr:clientData fPrintsWithSheet="0"/>
  </xdr:twoCellAnchor>
  <xdr:twoCellAnchor editAs="oneCell">
    <xdr:from>
      <xdr:col>6</xdr:col>
      <xdr:colOff>104775</xdr:colOff>
      <xdr:row>0</xdr:row>
      <xdr:rowOff>142875</xdr:rowOff>
    </xdr:from>
    <xdr:to>
      <xdr:col>8</xdr:col>
      <xdr:colOff>304800</xdr:colOff>
      <xdr:row>1</xdr:row>
      <xdr:rowOff>304800</xdr:rowOff>
    </xdr:to>
    <xdr:pic>
      <xdr:nvPicPr>
        <xdr:cNvPr id="6" name="CMD_収支内訳表"/>
        <xdr:cNvPicPr preferRelativeResize="1">
          <a:picLocks noChangeAspect="1"/>
        </xdr:cNvPicPr>
      </xdr:nvPicPr>
      <xdr:blipFill>
        <a:blip r:embed="rId3"/>
        <a:stretch>
          <a:fillRect/>
        </a:stretch>
      </xdr:blipFill>
      <xdr:spPr>
        <a:xfrm>
          <a:off x="4219575" y="142875"/>
          <a:ext cx="1571625"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A1:C102"/>
  <sheetViews>
    <sheetView showGridLines="0" showOutlineSymbols="0" defaultGridColor="0" zoomScale="75" zoomScaleNormal="75" zoomScalePageLayoutView="0" colorId="8" workbookViewId="0" topLeftCell="A1">
      <pane ySplit="1" topLeftCell="A2" activePane="bottomLeft" state="frozen"/>
      <selection pane="topLeft" activeCell="R18" sqref="R18"/>
      <selection pane="bottomLeft" activeCell="B8" sqref="B8"/>
    </sheetView>
  </sheetViews>
  <sheetFormatPr defaultColWidth="9.00390625" defaultRowHeight="14.25"/>
  <cols>
    <col min="1" max="1" width="13.50390625" style="229" customWidth="1"/>
    <col min="2" max="2" width="11.25390625" style="230" customWidth="1"/>
    <col min="3" max="3" width="10.375" style="231" bestFit="1" customWidth="1"/>
    <col min="4" max="16384" width="9.00390625" style="231" customWidth="1"/>
  </cols>
  <sheetData>
    <row r="1" spans="1:3" ht="17.25" customHeight="1">
      <c r="A1" s="232" t="s">
        <v>57</v>
      </c>
      <c r="B1" s="233" t="s">
        <v>337</v>
      </c>
      <c r="C1" s="327" t="s">
        <v>420</v>
      </c>
    </row>
    <row r="2" spans="1:2" ht="17.25" customHeight="1">
      <c r="A2" s="232">
        <v>0</v>
      </c>
      <c r="B2" s="234"/>
    </row>
    <row r="3" spans="1:3" ht="17.25" customHeight="1">
      <c r="A3" s="232" t="s">
        <v>339</v>
      </c>
      <c r="B3" s="234" t="s">
        <v>338</v>
      </c>
      <c r="C3" s="329" t="s">
        <v>421</v>
      </c>
    </row>
    <row r="4" spans="1:3" ht="17.25" customHeight="1">
      <c r="A4" s="232">
        <v>2</v>
      </c>
      <c r="B4" s="235">
        <v>0.5</v>
      </c>
      <c r="C4" s="328">
        <f>ROUNDUP(1/A4,3)</f>
        <v>0.5</v>
      </c>
    </row>
    <row r="5" spans="1:3" ht="17.25" customHeight="1">
      <c r="A5" s="232">
        <v>3</v>
      </c>
      <c r="B5" s="235">
        <v>0.333</v>
      </c>
      <c r="C5" s="328">
        <f>ROUNDUP(1/A5,3)</f>
        <v>0.334</v>
      </c>
    </row>
    <row r="6" spans="1:3" ht="17.25" customHeight="1">
      <c r="A6" s="232">
        <v>4</v>
      </c>
      <c r="B6" s="235">
        <v>0.25</v>
      </c>
      <c r="C6" s="328">
        <f aca="true" t="shared" si="0" ref="C6:C69">ROUNDUP(1/A6,3)</f>
        <v>0.25</v>
      </c>
    </row>
    <row r="7" spans="1:3" ht="17.25" customHeight="1">
      <c r="A7" s="232">
        <v>5</v>
      </c>
      <c r="B7" s="235">
        <v>0.2</v>
      </c>
      <c r="C7" s="328">
        <f t="shared" si="0"/>
        <v>0.2</v>
      </c>
    </row>
    <row r="8" spans="1:3" ht="17.25" customHeight="1">
      <c r="A8" s="232">
        <v>6</v>
      </c>
      <c r="B8" s="235">
        <v>0.166</v>
      </c>
      <c r="C8" s="328">
        <f t="shared" si="0"/>
        <v>0.167</v>
      </c>
    </row>
    <row r="9" spans="1:3" ht="17.25" customHeight="1">
      <c r="A9" s="232">
        <v>7</v>
      </c>
      <c r="B9" s="235">
        <v>0.142</v>
      </c>
      <c r="C9" s="328">
        <f t="shared" si="0"/>
        <v>0.143</v>
      </c>
    </row>
    <row r="10" spans="1:3" ht="17.25" customHeight="1">
      <c r="A10" s="232">
        <v>8</v>
      </c>
      <c r="B10" s="235">
        <v>0.125</v>
      </c>
      <c r="C10" s="328">
        <f t="shared" si="0"/>
        <v>0.125</v>
      </c>
    </row>
    <row r="11" spans="1:3" ht="17.25" customHeight="1">
      <c r="A11" s="232">
        <v>9</v>
      </c>
      <c r="B11" s="235">
        <v>0.111</v>
      </c>
      <c r="C11" s="328">
        <f t="shared" si="0"/>
        <v>0.112</v>
      </c>
    </row>
    <row r="12" spans="1:3" ht="17.25" customHeight="1">
      <c r="A12" s="232">
        <v>10</v>
      </c>
      <c r="B12" s="235">
        <v>0.1</v>
      </c>
      <c r="C12" s="328">
        <f t="shared" si="0"/>
        <v>0.1</v>
      </c>
    </row>
    <row r="13" spans="1:3" ht="17.25" customHeight="1">
      <c r="A13" s="232">
        <v>11</v>
      </c>
      <c r="B13" s="235">
        <v>0.09</v>
      </c>
      <c r="C13" s="328">
        <f t="shared" si="0"/>
        <v>0.091</v>
      </c>
    </row>
    <row r="14" spans="1:3" ht="17.25" customHeight="1">
      <c r="A14" s="232">
        <v>12</v>
      </c>
      <c r="B14" s="235">
        <v>0.083</v>
      </c>
      <c r="C14" s="328">
        <f t="shared" si="0"/>
        <v>0.084</v>
      </c>
    </row>
    <row r="15" spans="1:3" ht="17.25" customHeight="1">
      <c r="A15" s="232">
        <v>13</v>
      </c>
      <c r="B15" s="235">
        <v>0.076</v>
      </c>
      <c r="C15" s="328">
        <f t="shared" si="0"/>
        <v>0.077</v>
      </c>
    </row>
    <row r="16" spans="1:3" ht="17.25" customHeight="1">
      <c r="A16" s="232">
        <v>14</v>
      </c>
      <c r="B16" s="235">
        <v>0.071</v>
      </c>
      <c r="C16" s="328">
        <f t="shared" si="0"/>
        <v>0.072</v>
      </c>
    </row>
    <row r="17" spans="1:3" ht="17.25" customHeight="1">
      <c r="A17" s="232">
        <v>15</v>
      </c>
      <c r="B17" s="235">
        <v>0.066</v>
      </c>
      <c r="C17" s="328">
        <f t="shared" si="0"/>
        <v>0.067</v>
      </c>
    </row>
    <row r="18" spans="1:3" ht="17.25" customHeight="1">
      <c r="A18" s="232">
        <v>16</v>
      </c>
      <c r="B18" s="235">
        <v>0.062</v>
      </c>
      <c r="C18" s="328">
        <f t="shared" si="0"/>
        <v>0.063</v>
      </c>
    </row>
    <row r="19" spans="1:3" ht="17.25" customHeight="1">
      <c r="A19" s="232">
        <v>17</v>
      </c>
      <c r="B19" s="235">
        <v>0.058</v>
      </c>
      <c r="C19" s="328">
        <f t="shared" si="0"/>
        <v>0.059000000000000004</v>
      </c>
    </row>
    <row r="20" spans="1:3" ht="17.25" customHeight="1">
      <c r="A20" s="232">
        <v>18</v>
      </c>
      <c r="B20" s="235">
        <v>0.055</v>
      </c>
      <c r="C20" s="328">
        <f t="shared" si="0"/>
        <v>0.056</v>
      </c>
    </row>
    <row r="21" spans="1:3" ht="17.25" customHeight="1">
      <c r="A21" s="232">
        <v>19</v>
      </c>
      <c r="B21" s="235">
        <v>0.052</v>
      </c>
      <c r="C21" s="328">
        <f t="shared" si="0"/>
        <v>0.053</v>
      </c>
    </row>
    <row r="22" spans="1:3" ht="17.25" customHeight="1">
      <c r="A22" s="232">
        <v>20</v>
      </c>
      <c r="B22" s="235">
        <v>0.05</v>
      </c>
      <c r="C22" s="328">
        <f t="shared" si="0"/>
        <v>0.05</v>
      </c>
    </row>
    <row r="23" spans="1:3" ht="17.25" customHeight="1">
      <c r="A23" s="232">
        <v>21</v>
      </c>
      <c r="B23" s="235">
        <v>0.048</v>
      </c>
      <c r="C23" s="328">
        <f t="shared" si="0"/>
        <v>0.048</v>
      </c>
    </row>
    <row r="24" spans="1:3" ht="17.25" customHeight="1">
      <c r="A24" s="232">
        <v>22</v>
      </c>
      <c r="B24" s="235">
        <v>0.046</v>
      </c>
      <c r="C24" s="328">
        <f t="shared" si="0"/>
        <v>0.046</v>
      </c>
    </row>
    <row r="25" spans="1:3" ht="17.25" customHeight="1">
      <c r="A25" s="232">
        <v>23</v>
      </c>
      <c r="B25" s="235">
        <v>0.044</v>
      </c>
      <c r="C25" s="328">
        <f t="shared" si="0"/>
        <v>0.044</v>
      </c>
    </row>
    <row r="26" spans="1:3" ht="17.25" customHeight="1">
      <c r="A26" s="232">
        <v>24</v>
      </c>
      <c r="B26" s="235">
        <v>0.042</v>
      </c>
      <c r="C26" s="328">
        <f t="shared" si="0"/>
        <v>0.042</v>
      </c>
    </row>
    <row r="27" spans="1:3" ht="17.25" customHeight="1">
      <c r="A27" s="232">
        <v>25</v>
      </c>
      <c r="B27" s="235">
        <v>0.04</v>
      </c>
      <c r="C27" s="328">
        <f t="shared" si="0"/>
        <v>0.04</v>
      </c>
    </row>
    <row r="28" spans="1:3" ht="17.25" customHeight="1">
      <c r="A28" s="232">
        <v>26</v>
      </c>
      <c r="B28" s="235">
        <v>0.039</v>
      </c>
      <c r="C28" s="328">
        <f t="shared" si="0"/>
        <v>0.039</v>
      </c>
    </row>
    <row r="29" spans="1:3" ht="17.25" customHeight="1">
      <c r="A29" s="232">
        <v>27</v>
      </c>
      <c r="B29" s="235">
        <v>0.037</v>
      </c>
      <c r="C29" s="328">
        <f t="shared" si="0"/>
        <v>0.038</v>
      </c>
    </row>
    <row r="30" spans="1:3" ht="17.25" customHeight="1">
      <c r="A30" s="232">
        <v>28</v>
      </c>
      <c r="B30" s="235">
        <v>0.036</v>
      </c>
      <c r="C30" s="328">
        <f t="shared" si="0"/>
        <v>0.036000000000000004</v>
      </c>
    </row>
    <row r="31" spans="1:3" ht="17.25" customHeight="1">
      <c r="A31" s="232">
        <v>29</v>
      </c>
      <c r="B31" s="235">
        <v>0.035</v>
      </c>
      <c r="C31" s="328">
        <f t="shared" si="0"/>
        <v>0.035</v>
      </c>
    </row>
    <row r="32" spans="1:3" ht="17.25" customHeight="1">
      <c r="A32" s="232">
        <v>30</v>
      </c>
      <c r="B32" s="235">
        <v>0.034</v>
      </c>
      <c r="C32" s="328">
        <f t="shared" si="0"/>
        <v>0.034</v>
      </c>
    </row>
    <row r="33" spans="1:3" ht="17.25" customHeight="1">
      <c r="A33" s="232">
        <v>31</v>
      </c>
      <c r="B33" s="235">
        <v>0.033</v>
      </c>
      <c r="C33" s="328">
        <f t="shared" si="0"/>
        <v>0.033</v>
      </c>
    </row>
    <row r="34" spans="1:3" ht="17.25" customHeight="1">
      <c r="A34" s="232">
        <v>32</v>
      </c>
      <c r="B34" s="235">
        <v>0.032</v>
      </c>
      <c r="C34" s="328">
        <f t="shared" si="0"/>
        <v>0.032</v>
      </c>
    </row>
    <row r="35" spans="1:3" ht="17.25" customHeight="1">
      <c r="A35" s="232">
        <v>33</v>
      </c>
      <c r="B35" s="235">
        <v>0.031</v>
      </c>
      <c r="C35" s="328">
        <f t="shared" si="0"/>
        <v>0.031</v>
      </c>
    </row>
    <row r="36" spans="1:3" ht="17.25" customHeight="1">
      <c r="A36" s="232">
        <v>34</v>
      </c>
      <c r="B36" s="235">
        <v>0.03</v>
      </c>
      <c r="C36" s="328">
        <f t="shared" si="0"/>
        <v>0.030000000000000002</v>
      </c>
    </row>
    <row r="37" spans="1:3" ht="17.25" customHeight="1">
      <c r="A37" s="232">
        <v>35</v>
      </c>
      <c r="B37" s="235">
        <v>0.029</v>
      </c>
      <c r="C37" s="328">
        <f t="shared" si="0"/>
        <v>0.029</v>
      </c>
    </row>
    <row r="38" spans="1:3" ht="17.25" customHeight="1">
      <c r="A38" s="232">
        <v>36</v>
      </c>
      <c r="B38" s="235">
        <v>0.028</v>
      </c>
      <c r="C38" s="328">
        <f t="shared" si="0"/>
        <v>0.028</v>
      </c>
    </row>
    <row r="39" spans="1:3" ht="17.25" customHeight="1">
      <c r="A39" s="232">
        <v>37</v>
      </c>
      <c r="B39" s="235">
        <v>0.027</v>
      </c>
      <c r="C39" s="328">
        <f t="shared" si="0"/>
        <v>0.028</v>
      </c>
    </row>
    <row r="40" spans="1:3" ht="17.25" customHeight="1">
      <c r="A40" s="232">
        <v>38</v>
      </c>
      <c r="B40" s="235">
        <v>0.027</v>
      </c>
      <c r="C40" s="328">
        <f t="shared" si="0"/>
        <v>0.027</v>
      </c>
    </row>
    <row r="41" spans="1:3" ht="17.25" customHeight="1">
      <c r="A41" s="232">
        <v>39</v>
      </c>
      <c r="B41" s="235">
        <v>0.026</v>
      </c>
      <c r="C41" s="328">
        <f t="shared" si="0"/>
        <v>0.026000000000000002</v>
      </c>
    </row>
    <row r="42" spans="1:3" ht="17.25" customHeight="1">
      <c r="A42" s="232">
        <v>40</v>
      </c>
      <c r="B42" s="235">
        <v>0.025</v>
      </c>
      <c r="C42" s="328">
        <f t="shared" si="0"/>
        <v>0.025</v>
      </c>
    </row>
    <row r="43" spans="1:3" ht="17.25" customHeight="1">
      <c r="A43" s="232">
        <v>41</v>
      </c>
      <c r="B43" s="235">
        <v>0.025</v>
      </c>
      <c r="C43" s="328">
        <f t="shared" si="0"/>
        <v>0.025</v>
      </c>
    </row>
    <row r="44" spans="1:3" ht="17.25" customHeight="1">
      <c r="A44" s="232">
        <v>42</v>
      </c>
      <c r="B44" s="235">
        <v>0.024</v>
      </c>
      <c r="C44" s="328">
        <f t="shared" si="0"/>
        <v>0.024</v>
      </c>
    </row>
    <row r="45" spans="1:3" ht="17.25" customHeight="1">
      <c r="A45" s="232">
        <v>43</v>
      </c>
      <c r="B45" s="235">
        <v>0.024</v>
      </c>
      <c r="C45" s="328">
        <f t="shared" si="0"/>
        <v>0.024</v>
      </c>
    </row>
    <row r="46" spans="1:3" ht="17.25" customHeight="1">
      <c r="A46" s="232">
        <v>44</v>
      </c>
      <c r="B46" s="235">
        <v>0.023</v>
      </c>
      <c r="C46" s="328">
        <f t="shared" si="0"/>
        <v>0.023</v>
      </c>
    </row>
    <row r="47" spans="1:3" ht="17.25" customHeight="1">
      <c r="A47" s="232">
        <v>45</v>
      </c>
      <c r="B47" s="235">
        <v>0.023</v>
      </c>
      <c r="C47" s="328">
        <f t="shared" si="0"/>
        <v>0.023</v>
      </c>
    </row>
    <row r="48" spans="1:3" ht="17.25" customHeight="1">
      <c r="A48" s="232">
        <v>46</v>
      </c>
      <c r="B48" s="235">
        <v>0.022</v>
      </c>
      <c r="C48" s="328">
        <f t="shared" si="0"/>
        <v>0.022000000000000002</v>
      </c>
    </row>
    <row r="49" spans="1:3" ht="17.25" customHeight="1">
      <c r="A49" s="232">
        <v>47</v>
      </c>
      <c r="B49" s="235">
        <v>0.022</v>
      </c>
      <c r="C49" s="328">
        <f t="shared" si="0"/>
        <v>0.022000000000000002</v>
      </c>
    </row>
    <row r="50" spans="1:3" ht="17.25" customHeight="1">
      <c r="A50" s="232">
        <v>48</v>
      </c>
      <c r="B50" s="235">
        <v>0.021</v>
      </c>
      <c r="C50" s="328">
        <f t="shared" si="0"/>
        <v>0.021</v>
      </c>
    </row>
    <row r="51" spans="1:3" ht="17.25" customHeight="1">
      <c r="A51" s="232">
        <v>49</v>
      </c>
      <c r="B51" s="235">
        <v>0.021</v>
      </c>
      <c r="C51" s="328">
        <f t="shared" si="0"/>
        <v>0.021</v>
      </c>
    </row>
    <row r="52" spans="1:3" ht="17.25" customHeight="1">
      <c r="A52" s="232">
        <v>50</v>
      </c>
      <c r="B52" s="235">
        <v>0.02</v>
      </c>
      <c r="C52" s="328">
        <f t="shared" si="0"/>
        <v>0.02</v>
      </c>
    </row>
    <row r="53" spans="1:3" ht="17.25" customHeight="1">
      <c r="A53" s="232">
        <v>51</v>
      </c>
      <c r="B53" s="235">
        <v>0.02</v>
      </c>
      <c r="C53" s="328">
        <f t="shared" si="0"/>
        <v>0.02</v>
      </c>
    </row>
    <row r="54" spans="1:3" ht="17.25" customHeight="1">
      <c r="A54" s="232">
        <v>52</v>
      </c>
      <c r="B54" s="235">
        <v>0.02</v>
      </c>
      <c r="C54" s="328">
        <f t="shared" si="0"/>
        <v>0.02</v>
      </c>
    </row>
    <row r="55" spans="1:3" ht="17.25" customHeight="1">
      <c r="A55" s="232">
        <v>53</v>
      </c>
      <c r="B55" s="235">
        <v>0.019</v>
      </c>
      <c r="C55" s="328">
        <f t="shared" si="0"/>
        <v>0.019</v>
      </c>
    </row>
    <row r="56" spans="1:3" ht="17.25" customHeight="1">
      <c r="A56" s="232">
        <v>54</v>
      </c>
      <c r="B56" s="235">
        <v>0.019</v>
      </c>
      <c r="C56" s="328">
        <f t="shared" si="0"/>
        <v>0.019</v>
      </c>
    </row>
    <row r="57" spans="1:3" ht="17.25" customHeight="1">
      <c r="A57" s="232">
        <v>55</v>
      </c>
      <c r="B57" s="235">
        <v>0.019</v>
      </c>
      <c r="C57" s="328">
        <f t="shared" si="0"/>
        <v>0.019</v>
      </c>
    </row>
    <row r="58" spans="1:3" ht="17.25" customHeight="1">
      <c r="A58" s="232">
        <v>56</v>
      </c>
      <c r="B58" s="235">
        <v>0.018</v>
      </c>
      <c r="C58" s="328">
        <f t="shared" si="0"/>
        <v>0.018000000000000002</v>
      </c>
    </row>
    <row r="59" spans="1:3" ht="17.25" customHeight="1">
      <c r="A59" s="232">
        <v>57</v>
      </c>
      <c r="B59" s="235">
        <v>0.018</v>
      </c>
      <c r="C59" s="328">
        <f t="shared" si="0"/>
        <v>0.018000000000000002</v>
      </c>
    </row>
    <row r="60" spans="1:3" ht="17.25" customHeight="1">
      <c r="A60" s="232">
        <v>58</v>
      </c>
      <c r="B60" s="235">
        <v>0.018</v>
      </c>
      <c r="C60" s="328">
        <f t="shared" si="0"/>
        <v>0.018000000000000002</v>
      </c>
    </row>
    <row r="61" spans="1:3" ht="17.25" customHeight="1">
      <c r="A61" s="232">
        <v>59</v>
      </c>
      <c r="B61" s="235">
        <v>0.017</v>
      </c>
      <c r="C61" s="328">
        <f t="shared" si="0"/>
        <v>0.017</v>
      </c>
    </row>
    <row r="62" spans="1:3" ht="17.25" customHeight="1">
      <c r="A62" s="232">
        <v>60</v>
      </c>
      <c r="B62" s="235">
        <v>0.017</v>
      </c>
      <c r="C62" s="328">
        <f t="shared" si="0"/>
        <v>0.017</v>
      </c>
    </row>
    <row r="63" spans="1:3" ht="17.25" customHeight="1">
      <c r="A63" s="232">
        <v>61</v>
      </c>
      <c r="B63" s="235">
        <v>0.017</v>
      </c>
      <c r="C63" s="328">
        <f t="shared" si="0"/>
        <v>0.017</v>
      </c>
    </row>
    <row r="64" spans="1:3" ht="17.25" customHeight="1">
      <c r="A64" s="232">
        <v>62</v>
      </c>
      <c r="B64" s="235">
        <v>0.017</v>
      </c>
      <c r="C64" s="328">
        <f t="shared" si="0"/>
        <v>0.017</v>
      </c>
    </row>
    <row r="65" spans="1:3" ht="17.25" customHeight="1">
      <c r="A65" s="232">
        <v>63</v>
      </c>
      <c r="B65" s="235">
        <v>0.016</v>
      </c>
      <c r="C65" s="328">
        <f t="shared" si="0"/>
        <v>0.016</v>
      </c>
    </row>
    <row r="66" spans="1:3" ht="17.25" customHeight="1">
      <c r="A66" s="232">
        <v>64</v>
      </c>
      <c r="B66" s="235">
        <v>0.016</v>
      </c>
      <c r="C66" s="328">
        <f t="shared" si="0"/>
        <v>0.016</v>
      </c>
    </row>
    <row r="67" spans="1:3" ht="17.25" customHeight="1">
      <c r="A67" s="232">
        <v>65</v>
      </c>
      <c r="B67" s="235">
        <v>0.016</v>
      </c>
      <c r="C67" s="328">
        <f t="shared" si="0"/>
        <v>0.016</v>
      </c>
    </row>
    <row r="68" spans="1:3" ht="17.25" customHeight="1">
      <c r="A68" s="232">
        <v>66</v>
      </c>
      <c r="B68" s="235">
        <v>0.016</v>
      </c>
      <c r="C68" s="328">
        <f t="shared" si="0"/>
        <v>0.016</v>
      </c>
    </row>
    <row r="69" spans="1:3" ht="17.25" customHeight="1">
      <c r="A69" s="232">
        <v>67</v>
      </c>
      <c r="B69" s="235">
        <v>0.015</v>
      </c>
      <c r="C69" s="328">
        <f t="shared" si="0"/>
        <v>0.015</v>
      </c>
    </row>
    <row r="70" spans="1:3" ht="17.25" customHeight="1">
      <c r="A70" s="232">
        <v>68</v>
      </c>
      <c r="B70" s="235">
        <v>0.015</v>
      </c>
      <c r="C70" s="328">
        <f aca="true" t="shared" si="1" ref="C70:C102">ROUNDUP(1/A70,3)</f>
        <v>0.015</v>
      </c>
    </row>
    <row r="71" spans="1:3" ht="17.25" customHeight="1">
      <c r="A71" s="232">
        <v>69</v>
      </c>
      <c r="B71" s="235">
        <v>0.015</v>
      </c>
      <c r="C71" s="328">
        <f t="shared" si="1"/>
        <v>0.015</v>
      </c>
    </row>
    <row r="72" spans="1:3" ht="17.25" customHeight="1">
      <c r="A72" s="232">
        <v>70</v>
      </c>
      <c r="B72" s="235">
        <v>0.015</v>
      </c>
      <c r="C72" s="328">
        <f t="shared" si="1"/>
        <v>0.015</v>
      </c>
    </row>
    <row r="73" spans="1:3" ht="17.25" customHeight="1">
      <c r="A73" s="232">
        <v>71</v>
      </c>
      <c r="B73" s="235">
        <v>0.014</v>
      </c>
      <c r="C73" s="328">
        <f t="shared" si="1"/>
        <v>0.015</v>
      </c>
    </row>
    <row r="74" spans="1:3" ht="17.25" customHeight="1">
      <c r="A74" s="232">
        <v>72</v>
      </c>
      <c r="B74" s="235">
        <v>0.014</v>
      </c>
      <c r="C74" s="328">
        <f t="shared" si="1"/>
        <v>0.013999999999999999</v>
      </c>
    </row>
    <row r="75" spans="1:3" ht="17.25" customHeight="1">
      <c r="A75" s="232">
        <v>73</v>
      </c>
      <c r="B75" s="235">
        <v>0.014</v>
      </c>
      <c r="C75" s="328">
        <f t="shared" si="1"/>
        <v>0.013999999999999999</v>
      </c>
    </row>
    <row r="76" spans="1:3" ht="17.25" customHeight="1">
      <c r="A76" s="232">
        <v>74</v>
      </c>
      <c r="B76" s="235">
        <v>0.014</v>
      </c>
      <c r="C76" s="328">
        <f t="shared" si="1"/>
        <v>0.013999999999999999</v>
      </c>
    </row>
    <row r="77" spans="1:3" ht="17.25" customHeight="1">
      <c r="A77" s="232">
        <v>75</v>
      </c>
      <c r="B77" s="235">
        <v>0.014</v>
      </c>
      <c r="C77" s="328">
        <f t="shared" si="1"/>
        <v>0.013999999999999999</v>
      </c>
    </row>
    <row r="78" spans="1:3" ht="17.25" customHeight="1">
      <c r="A78" s="232">
        <v>76</v>
      </c>
      <c r="B78" s="235">
        <v>0.014</v>
      </c>
      <c r="C78" s="328">
        <f t="shared" si="1"/>
        <v>0.013999999999999999</v>
      </c>
    </row>
    <row r="79" spans="1:3" ht="17.25" customHeight="1">
      <c r="A79" s="232">
        <v>77</v>
      </c>
      <c r="B79" s="235">
        <v>0.013</v>
      </c>
      <c r="C79" s="328">
        <f t="shared" si="1"/>
        <v>0.013000000000000001</v>
      </c>
    </row>
    <row r="80" spans="1:3" ht="17.25" customHeight="1">
      <c r="A80" s="232">
        <v>78</v>
      </c>
      <c r="B80" s="235">
        <v>0.013</v>
      </c>
      <c r="C80" s="328">
        <f t="shared" si="1"/>
        <v>0.013000000000000001</v>
      </c>
    </row>
    <row r="81" spans="1:3" ht="17.25" customHeight="1">
      <c r="A81" s="232">
        <v>79</v>
      </c>
      <c r="B81" s="235">
        <v>0.013</v>
      </c>
      <c r="C81" s="328">
        <f t="shared" si="1"/>
        <v>0.013000000000000001</v>
      </c>
    </row>
    <row r="82" spans="1:3" ht="17.25" customHeight="1">
      <c r="A82" s="232">
        <v>80</v>
      </c>
      <c r="B82" s="235">
        <v>0.013</v>
      </c>
      <c r="C82" s="328">
        <f t="shared" si="1"/>
        <v>0.013000000000000001</v>
      </c>
    </row>
    <row r="83" spans="1:3" ht="17.25" customHeight="1">
      <c r="A83" s="232">
        <v>81</v>
      </c>
      <c r="B83" s="235">
        <v>0.013</v>
      </c>
      <c r="C83" s="328">
        <f t="shared" si="1"/>
        <v>0.013000000000000001</v>
      </c>
    </row>
    <row r="84" spans="1:3" ht="17.25" customHeight="1">
      <c r="A84" s="232">
        <v>82</v>
      </c>
      <c r="B84" s="235">
        <v>0.013</v>
      </c>
      <c r="C84" s="328">
        <f t="shared" si="1"/>
        <v>0.013000000000000001</v>
      </c>
    </row>
    <row r="85" spans="1:3" ht="17.25" customHeight="1">
      <c r="A85" s="232">
        <v>83</v>
      </c>
      <c r="B85" s="235">
        <v>0.012</v>
      </c>
      <c r="C85" s="328">
        <f t="shared" si="1"/>
        <v>0.013000000000000001</v>
      </c>
    </row>
    <row r="86" spans="1:3" ht="17.25" customHeight="1">
      <c r="A86" s="232">
        <v>84</v>
      </c>
      <c r="B86" s="235">
        <v>0.012</v>
      </c>
      <c r="C86" s="328">
        <f t="shared" si="1"/>
        <v>0.012</v>
      </c>
    </row>
    <row r="87" spans="1:3" ht="17.25" customHeight="1">
      <c r="A87" s="232">
        <v>85</v>
      </c>
      <c r="B87" s="235">
        <v>0.012</v>
      </c>
      <c r="C87" s="328">
        <f t="shared" si="1"/>
        <v>0.012</v>
      </c>
    </row>
    <row r="88" spans="1:3" ht="17.25" customHeight="1">
      <c r="A88" s="232">
        <v>86</v>
      </c>
      <c r="B88" s="235">
        <v>0.012</v>
      </c>
      <c r="C88" s="328">
        <f t="shared" si="1"/>
        <v>0.012</v>
      </c>
    </row>
    <row r="89" spans="1:3" ht="17.25" customHeight="1">
      <c r="A89" s="232">
        <v>87</v>
      </c>
      <c r="B89" s="235">
        <v>0.012</v>
      </c>
      <c r="C89" s="328">
        <f t="shared" si="1"/>
        <v>0.012</v>
      </c>
    </row>
    <row r="90" spans="1:3" ht="17.25" customHeight="1">
      <c r="A90" s="232">
        <v>88</v>
      </c>
      <c r="B90" s="235">
        <v>0.012</v>
      </c>
      <c r="C90" s="328">
        <f t="shared" si="1"/>
        <v>0.012</v>
      </c>
    </row>
    <row r="91" spans="1:3" ht="17.25" customHeight="1">
      <c r="A91" s="232">
        <v>89</v>
      </c>
      <c r="B91" s="235">
        <v>0.012</v>
      </c>
      <c r="C91" s="328">
        <f t="shared" si="1"/>
        <v>0.012</v>
      </c>
    </row>
    <row r="92" spans="1:3" ht="17.25" customHeight="1">
      <c r="A92" s="232">
        <v>90</v>
      </c>
      <c r="B92" s="235">
        <v>0.012</v>
      </c>
      <c r="C92" s="328">
        <f t="shared" si="1"/>
        <v>0.012</v>
      </c>
    </row>
    <row r="93" spans="1:3" ht="17.25" customHeight="1">
      <c r="A93" s="232">
        <v>91</v>
      </c>
      <c r="B93" s="235">
        <v>0.011</v>
      </c>
      <c r="C93" s="328">
        <f t="shared" si="1"/>
        <v>0.011</v>
      </c>
    </row>
    <row r="94" spans="1:3" ht="17.25" customHeight="1">
      <c r="A94" s="232">
        <v>92</v>
      </c>
      <c r="B94" s="235">
        <v>0.011</v>
      </c>
      <c r="C94" s="328">
        <f t="shared" si="1"/>
        <v>0.011</v>
      </c>
    </row>
    <row r="95" spans="1:3" ht="17.25" customHeight="1">
      <c r="A95" s="232">
        <v>93</v>
      </c>
      <c r="B95" s="235">
        <v>0.011</v>
      </c>
      <c r="C95" s="328">
        <f t="shared" si="1"/>
        <v>0.011</v>
      </c>
    </row>
    <row r="96" spans="1:3" ht="17.25" customHeight="1">
      <c r="A96" s="232">
        <v>94</v>
      </c>
      <c r="B96" s="235">
        <v>0.011</v>
      </c>
      <c r="C96" s="328">
        <f t="shared" si="1"/>
        <v>0.011</v>
      </c>
    </row>
    <row r="97" spans="1:3" ht="17.25" customHeight="1">
      <c r="A97" s="232">
        <v>95</v>
      </c>
      <c r="B97" s="235">
        <v>0.011</v>
      </c>
      <c r="C97" s="328">
        <f t="shared" si="1"/>
        <v>0.011</v>
      </c>
    </row>
    <row r="98" spans="1:3" ht="17.25" customHeight="1">
      <c r="A98" s="232">
        <v>96</v>
      </c>
      <c r="B98" s="235">
        <v>0.011</v>
      </c>
      <c r="C98" s="328">
        <f t="shared" si="1"/>
        <v>0.011</v>
      </c>
    </row>
    <row r="99" spans="1:3" ht="17.25" customHeight="1">
      <c r="A99" s="232">
        <v>97</v>
      </c>
      <c r="B99" s="235">
        <v>0.011</v>
      </c>
      <c r="C99" s="328">
        <f t="shared" si="1"/>
        <v>0.011</v>
      </c>
    </row>
    <row r="100" spans="1:3" ht="17.25" customHeight="1">
      <c r="A100" s="232">
        <v>98</v>
      </c>
      <c r="B100" s="235">
        <v>0.011</v>
      </c>
      <c r="C100" s="328">
        <f t="shared" si="1"/>
        <v>0.011</v>
      </c>
    </row>
    <row r="101" spans="1:3" ht="17.25" customHeight="1">
      <c r="A101" s="232">
        <v>99</v>
      </c>
      <c r="B101" s="235">
        <v>0.011</v>
      </c>
      <c r="C101" s="328">
        <f t="shared" si="1"/>
        <v>0.011</v>
      </c>
    </row>
    <row r="102" spans="1:3" ht="17.25" customHeight="1">
      <c r="A102" s="232">
        <v>100</v>
      </c>
      <c r="B102" s="235">
        <v>0.01</v>
      </c>
      <c r="C102" s="328">
        <f t="shared" si="1"/>
        <v>0.01</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J56"/>
  <sheetViews>
    <sheetView showRowColHeaders="0" zoomScalePageLayoutView="0" workbookViewId="0" topLeftCell="A1">
      <pane ySplit="2" topLeftCell="A3" activePane="bottomLeft" state="frozen"/>
      <selection pane="topLeft" activeCell="A1" sqref="A1"/>
      <selection pane="bottomLeft" activeCell="D10" sqref="D10"/>
    </sheetView>
  </sheetViews>
  <sheetFormatPr defaultColWidth="9.00390625" defaultRowHeight="14.25"/>
  <cols>
    <col min="1" max="2" width="10.00390625" style="0" customWidth="1"/>
    <col min="3" max="3" width="11.125" style="0" customWidth="1"/>
    <col min="4" max="4" width="8.375" style="0" customWidth="1"/>
    <col min="5" max="5" width="9.625" style="0" customWidth="1"/>
    <col min="6" max="6" width="10.00390625" style="0" customWidth="1"/>
    <col min="7" max="7" width="12.50390625" style="0" customWidth="1"/>
    <col min="8" max="8" width="10.00390625" style="0" customWidth="1"/>
    <col min="9" max="9" width="5.625" style="0" customWidth="1"/>
    <col min="10" max="10" width="10.00390625" style="0" customWidth="1"/>
  </cols>
  <sheetData>
    <row r="1" spans="1:10" ht="32.25" customHeight="1">
      <c r="A1" s="349" t="str">
        <f>"農業所得収支計算ソフト"&amp;" Ver 1"</f>
        <v>農業所得収支計算ソフト Ver 1</v>
      </c>
      <c r="B1" s="349"/>
      <c r="C1" s="349"/>
      <c r="D1" s="349"/>
      <c r="E1" s="349"/>
      <c r="F1" s="349"/>
      <c r="G1" s="349"/>
      <c r="H1" s="349"/>
      <c r="I1" s="349"/>
      <c r="J1" s="349"/>
    </row>
    <row r="2" spans="1:10" ht="6" customHeight="1">
      <c r="A2" s="252"/>
      <c r="B2" s="252"/>
      <c r="C2" s="252"/>
      <c r="D2" s="252"/>
      <c r="E2" s="252"/>
      <c r="F2" s="252"/>
      <c r="G2" s="252"/>
      <c r="H2" s="252"/>
      <c r="I2" s="252"/>
      <c r="J2" s="253"/>
    </row>
    <row r="3" spans="2:10" ht="17.25" customHeight="1">
      <c r="B3" s="252"/>
      <c r="C3" s="252"/>
      <c r="D3" s="252"/>
      <c r="E3" s="252"/>
      <c r="F3" s="252"/>
      <c r="G3" s="252"/>
      <c r="H3" s="252"/>
      <c r="I3" s="252"/>
      <c r="J3" s="253"/>
    </row>
    <row r="4" spans="1:10" ht="17.25" customHeight="1">
      <c r="A4" s="254" t="s">
        <v>385</v>
      </c>
      <c r="B4" s="252"/>
      <c r="C4" s="252"/>
      <c r="D4" s="252"/>
      <c r="E4" s="252"/>
      <c r="F4" s="252"/>
      <c r="G4" s="252"/>
      <c r="H4" s="252"/>
      <c r="I4" s="252"/>
      <c r="J4" s="253"/>
    </row>
    <row r="5" spans="1:10" ht="17.25" customHeight="1">
      <c r="A5" s="254" t="s">
        <v>386</v>
      </c>
      <c r="B5" s="252"/>
      <c r="C5" s="252"/>
      <c r="D5" s="252"/>
      <c r="E5" s="252"/>
      <c r="F5" s="252"/>
      <c r="G5" s="252"/>
      <c r="H5" s="252"/>
      <c r="I5" s="252"/>
      <c r="J5" s="253"/>
    </row>
    <row r="6" spans="1:10" ht="21" customHeight="1">
      <c r="A6" s="254" t="s">
        <v>387</v>
      </c>
      <c r="B6" s="252"/>
      <c r="C6" s="252"/>
      <c r="D6" s="252"/>
      <c r="E6" s="252"/>
      <c r="F6" s="252"/>
      <c r="G6" s="252"/>
      <c r="H6" s="252"/>
      <c r="I6" s="252"/>
      <c r="J6" s="253"/>
    </row>
    <row r="7" spans="1:10" ht="6.75" customHeight="1">
      <c r="A7" s="254"/>
      <c r="B7" s="255"/>
      <c r="C7" s="254"/>
      <c r="D7" s="252"/>
      <c r="E7" s="252"/>
      <c r="F7" s="252"/>
      <c r="G7" s="252"/>
      <c r="H7" s="252"/>
      <c r="I7" s="252"/>
      <c r="J7" s="253"/>
    </row>
    <row r="8" spans="1:10" ht="17.25" customHeight="1">
      <c r="A8" s="254" t="s">
        <v>367</v>
      </c>
      <c r="B8" s="252"/>
      <c r="C8" s="254"/>
      <c r="D8" s="252"/>
      <c r="E8" s="252"/>
      <c r="F8" s="252"/>
      <c r="G8" s="252"/>
      <c r="H8" s="252"/>
      <c r="I8" s="252"/>
      <c r="J8" s="253"/>
    </row>
    <row r="9" spans="1:10" ht="17.25" customHeight="1">
      <c r="A9" s="255" t="s">
        <v>359</v>
      </c>
      <c r="B9" s="252" t="s">
        <v>368</v>
      </c>
      <c r="C9" s="254"/>
      <c r="D9" s="252"/>
      <c r="E9" s="252"/>
      <c r="F9" s="252"/>
      <c r="G9" s="252"/>
      <c r="H9" s="252"/>
      <c r="I9" s="252"/>
      <c r="J9" s="253"/>
    </row>
    <row r="10" spans="1:10" ht="17.25" customHeight="1">
      <c r="A10" s="255"/>
      <c r="B10" s="254" t="s">
        <v>369</v>
      </c>
      <c r="C10" s="254"/>
      <c r="D10" s="315"/>
      <c r="E10" s="252" t="s">
        <v>370</v>
      </c>
      <c r="F10" s="252"/>
      <c r="G10" s="252"/>
      <c r="H10" s="252"/>
      <c r="I10" s="252"/>
      <c r="J10" s="253"/>
    </row>
    <row r="11" spans="1:10" ht="17.25" customHeight="1" thickBot="1">
      <c r="A11" s="254"/>
      <c r="B11" s="254" t="s">
        <v>371</v>
      </c>
      <c r="C11" s="254"/>
      <c r="D11" s="252"/>
      <c r="E11" s="252"/>
      <c r="F11" s="252"/>
      <c r="G11" s="252"/>
      <c r="H11" s="252"/>
      <c r="I11" s="252"/>
      <c r="J11" s="253"/>
    </row>
    <row r="12" spans="1:10" ht="17.25" customHeight="1" thickBot="1" thickTop="1">
      <c r="A12" s="255"/>
      <c r="B12" s="350" t="s">
        <v>419</v>
      </c>
      <c r="C12" s="351"/>
      <c r="D12" s="253" t="s">
        <v>418</v>
      </c>
      <c r="E12" s="256"/>
      <c r="F12" s="252"/>
      <c r="G12" s="254" t="s">
        <v>405</v>
      </c>
      <c r="H12" s="252"/>
      <c r="I12" s="252"/>
      <c r="J12" s="253"/>
    </row>
    <row r="13" spans="1:10" ht="6.75" customHeight="1" thickTop="1">
      <c r="A13" s="255"/>
      <c r="B13" s="252"/>
      <c r="C13" s="254"/>
      <c r="D13" s="252"/>
      <c r="E13" s="252"/>
      <c r="F13" s="252"/>
      <c r="G13" s="252"/>
      <c r="H13" s="252"/>
      <c r="I13" s="252"/>
      <c r="J13" s="253"/>
    </row>
    <row r="14" spans="1:10" ht="6.75" customHeight="1">
      <c r="A14" s="255"/>
      <c r="B14" s="252"/>
      <c r="C14" s="254"/>
      <c r="D14" s="252"/>
      <c r="E14" s="252"/>
      <c r="F14" s="252"/>
      <c r="G14" s="252"/>
      <c r="H14" s="252"/>
      <c r="I14" s="252"/>
      <c r="J14" s="253"/>
    </row>
    <row r="15" spans="1:10" ht="17.25" customHeight="1">
      <c r="A15" s="255" t="s">
        <v>372</v>
      </c>
      <c r="B15" s="252" t="s">
        <v>392</v>
      </c>
      <c r="C15" s="254"/>
      <c r="D15" s="252"/>
      <c r="E15" s="252"/>
      <c r="F15" s="252"/>
      <c r="G15" s="252"/>
      <c r="H15" s="252"/>
      <c r="I15" s="252"/>
      <c r="J15" s="253"/>
    </row>
    <row r="16" spans="1:10" ht="17.25" customHeight="1">
      <c r="A16" s="255"/>
      <c r="B16" s="254" t="s">
        <v>406</v>
      </c>
      <c r="C16" s="254"/>
      <c r="D16" s="252"/>
      <c r="E16" s="252"/>
      <c r="F16" s="252"/>
      <c r="G16" s="252"/>
      <c r="H16" s="252"/>
      <c r="I16" s="252"/>
      <c r="J16" s="253"/>
    </row>
    <row r="17" spans="1:10" ht="17.25" customHeight="1">
      <c r="A17" s="255"/>
      <c r="B17" s="254" t="s">
        <v>399</v>
      </c>
      <c r="C17" s="252"/>
      <c r="D17" s="257"/>
      <c r="E17" s="256"/>
      <c r="F17" s="252"/>
      <c r="G17" s="252"/>
      <c r="H17" s="252"/>
      <c r="I17" s="252"/>
      <c r="J17" s="253"/>
    </row>
    <row r="18" spans="1:10" ht="17.25" customHeight="1">
      <c r="A18" s="255"/>
      <c r="B18" s="254" t="s">
        <v>400</v>
      </c>
      <c r="C18" s="252"/>
      <c r="D18" s="257"/>
      <c r="E18" s="256"/>
      <c r="F18" s="252"/>
      <c r="G18" s="252"/>
      <c r="H18" s="252"/>
      <c r="I18" s="252"/>
      <c r="J18" s="253"/>
    </row>
    <row r="19" spans="1:10" ht="17.25" customHeight="1">
      <c r="A19" s="255"/>
      <c r="B19" s="254" t="s">
        <v>407</v>
      </c>
      <c r="C19" s="252"/>
      <c r="D19" s="257"/>
      <c r="E19" s="256"/>
      <c r="F19" s="252"/>
      <c r="G19" s="252"/>
      <c r="H19" s="252"/>
      <c r="I19" s="252"/>
      <c r="J19" s="253"/>
    </row>
    <row r="20" spans="1:10" ht="17.25" customHeight="1">
      <c r="A20" s="255"/>
      <c r="B20" s="254" t="s">
        <v>393</v>
      </c>
      <c r="C20" s="252"/>
      <c r="D20" s="257"/>
      <c r="E20" s="256"/>
      <c r="F20" s="252"/>
      <c r="G20" s="252"/>
      <c r="H20" s="252"/>
      <c r="I20" s="252"/>
      <c r="J20" s="253"/>
    </row>
    <row r="21" spans="1:10" ht="17.25" customHeight="1">
      <c r="A21" s="255"/>
      <c r="B21" s="254" t="s">
        <v>408</v>
      </c>
      <c r="C21" s="252"/>
      <c r="D21" s="257"/>
      <c r="E21" s="256"/>
      <c r="F21" s="252"/>
      <c r="G21" s="252"/>
      <c r="H21" s="252"/>
      <c r="I21" s="252"/>
      <c r="J21" s="253"/>
    </row>
    <row r="22" spans="1:10" ht="17.25" customHeight="1">
      <c r="A22" s="252"/>
      <c r="B22" s="254"/>
      <c r="C22" s="252"/>
      <c r="D22" s="252"/>
      <c r="E22" s="252"/>
      <c r="F22" s="252"/>
      <c r="G22" s="252"/>
      <c r="H22" s="252"/>
      <c r="I22" s="252"/>
      <c r="J22" s="253"/>
    </row>
    <row r="23" spans="1:10" ht="17.25" customHeight="1">
      <c r="A23" s="255" t="s">
        <v>373</v>
      </c>
      <c r="B23" s="254" t="s">
        <v>394</v>
      </c>
      <c r="C23" s="252"/>
      <c r="D23" s="252"/>
      <c r="E23" s="252"/>
      <c r="F23" s="252"/>
      <c r="G23" s="252"/>
      <c r="H23" s="252"/>
      <c r="I23" s="252"/>
      <c r="J23" s="253"/>
    </row>
    <row r="24" spans="1:10" ht="17.25" customHeight="1">
      <c r="A24" s="252"/>
      <c r="B24" s="254" t="s">
        <v>363</v>
      </c>
      <c r="C24" s="252"/>
      <c r="D24" s="252"/>
      <c r="E24" s="252"/>
      <c r="F24" s="252"/>
      <c r="G24" s="252"/>
      <c r="H24" s="252"/>
      <c r="I24" s="252"/>
      <c r="J24" s="253"/>
    </row>
    <row r="25" spans="1:10" ht="17.25" customHeight="1">
      <c r="A25" s="252"/>
      <c r="B25" s="254" t="s">
        <v>409</v>
      </c>
      <c r="C25" s="252"/>
      <c r="D25" s="252"/>
      <c r="E25" s="252"/>
      <c r="F25" s="252"/>
      <c r="G25" s="252"/>
      <c r="H25" s="252"/>
      <c r="I25" s="252"/>
      <c r="J25" s="253"/>
    </row>
    <row r="26" spans="1:10" ht="17.25" customHeight="1">
      <c r="A26" s="252"/>
      <c r="B26" s="254" t="s">
        <v>395</v>
      </c>
      <c r="C26" s="252"/>
      <c r="D26" s="252"/>
      <c r="E26" s="252"/>
      <c r="F26" s="252"/>
      <c r="G26" s="252"/>
      <c r="H26" s="252"/>
      <c r="I26" s="252"/>
      <c r="J26" s="253"/>
    </row>
    <row r="27" spans="1:10" ht="17.25" customHeight="1">
      <c r="A27" s="252"/>
      <c r="B27" s="254" t="s">
        <v>396</v>
      </c>
      <c r="C27" s="252"/>
      <c r="D27" s="252"/>
      <c r="E27" s="252"/>
      <c r="F27" s="252"/>
      <c r="G27" s="252"/>
      <c r="H27" s="252"/>
      <c r="I27" s="252"/>
      <c r="J27" s="253"/>
    </row>
    <row r="28" spans="1:10" ht="17.25" customHeight="1">
      <c r="A28" s="252"/>
      <c r="B28" s="254" t="s">
        <v>416</v>
      </c>
      <c r="C28" s="252"/>
      <c r="D28" s="252"/>
      <c r="E28" s="252"/>
      <c r="F28" s="252"/>
      <c r="G28" s="252"/>
      <c r="H28" s="252"/>
      <c r="I28" s="252"/>
      <c r="J28" s="253"/>
    </row>
    <row r="29" spans="1:10" ht="17.25" customHeight="1">
      <c r="A29" s="252"/>
      <c r="B29" s="254" t="s">
        <v>417</v>
      </c>
      <c r="C29" s="252"/>
      <c r="D29" s="252"/>
      <c r="E29" s="252"/>
      <c r="F29" s="252"/>
      <c r="G29" s="252"/>
      <c r="H29" s="252"/>
      <c r="I29" s="252"/>
      <c r="J29" s="253"/>
    </row>
    <row r="30" spans="1:10" ht="17.25" customHeight="1">
      <c r="A30" s="252"/>
      <c r="B30" s="254"/>
      <c r="C30" s="252"/>
      <c r="D30" s="252"/>
      <c r="E30" s="252"/>
      <c r="F30" s="252"/>
      <c r="G30" s="252"/>
      <c r="H30" s="252"/>
      <c r="I30" s="252"/>
      <c r="J30" s="253"/>
    </row>
    <row r="31" spans="1:10" ht="17.25" customHeight="1">
      <c r="A31" s="255" t="s">
        <v>374</v>
      </c>
      <c r="B31" s="254" t="s">
        <v>375</v>
      </c>
      <c r="C31" s="252"/>
      <c r="D31" s="252"/>
      <c r="E31" s="252"/>
      <c r="F31" s="252"/>
      <c r="G31" s="252"/>
      <c r="H31" s="252"/>
      <c r="I31" s="252"/>
      <c r="J31" s="253"/>
    </row>
    <row r="32" spans="1:10" ht="17.25" customHeight="1">
      <c r="A32" s="255"/>
      <c r="B32" s="254" t="s">
        <v>410</v>
      </c>
      <c r="C32" s="252"/>
      <c r="D32" s="252"/>
      <c r="E32" s="252"/>
      <c r="F32" s="252"/>
      <c r="G32" s="252"/>
      <c r="H32" s="252"/>
      <c r="I32" s="252"/>
      <c r="J32" s="253"/>
    </row>
    <row r="33" spans="1:10" ht="17.25" customHeight="1">
      <c r="A33" s="255"/>
      <c r="B33" s="254" t="s">
        <v>411</v>
      </c>
      <c r="C33" s="252"/>
      <c r="D33" s="252"/>
      <c r="E33" s="252"/>
      <c r="F33" s="252"/>
      <c r="G33" s="252"/>
      <c r="H33" s="252"/>
      <c r="I33" s="252"/>
      <c r="J33" s="253"/>
    </row>
    <row r="34" spans="1:10" ht="17.25" customHeight="1">
      <c r="A34" s="255"/>
      <c r="B34" s="254" t="s">
        <v>384</v>
      </c>
      <c r="C34" s="252"/>
      <c r="D34" s="252"/>
      <c r="E34" s="252"/>
      <c r="F34" s="252"/>
      <c r="G34" s="252"/>
      <c r="H34" s="252"/>
      <c r="I34" s="252"/>
      <c r="J34" s="253"/>
    </row>
    <row r="35" spans="1:10" ht="17.25" customHeight="1">
      <c r="A35" s="255"/>
      <c r="B35" s="254" t="s">
        <v>412</v>
      </c>
      <c r="C35" s="252"/>
      <c r="D35" s="252"/>
      <c r="E35" s="252"/>
      <c r="F35" s="252"/>
      <c r="G35" s="252"/>
      <c r="H35" s="252"/>
      <c r="I35" s="252"/>
      <c r="J35" s="253"/>
    </row>
    <row r="36" spans="1:10" ht="17.25" customHeight="1">
      <c r="A36" s="252"/>
      <c r="B36" s="254"/>
      <c r="C36" s="252"/>
      <c r="D36" s="252"/>
      <c r="E36" s="252"/>
      <c r="F36" s="252"/>
      <c r="G36" s="252"/>
      <c r="H36" s="252"/>
      <c r="I36" s="252"/>
      <c r="J36" s="253"/>
    </row>
    <row r="37" spans="1:10" ht="17.25" customHeight="1">
      <c r="A37" s="255" t="s">
        <v>364</v>
      </c>
      <c r="B37" s="254" t="s">
        <v>376</v>
      </c>
      <c r="C37" s="252"/>
      <c r="D37" s="252"/>
      <c r="E37" s="252"/>
      <c r="F37" s="252"/>
      <c r="G37" s="252"/>
      <c r="H37" s="252"/>
      <c r="I37" s="252"/>
      <c r="J37" s="253"/>
    </row>
    <row r="38" spans="1:10" ht="17.25" customHeight="1">
      <c r="A38" s="252"/>
      <c r="B38" s="254" t="s">
        <v>365</v>
      </c>
      <c r="C38" s="252"/>
      <c r="D38" s="252"/>
      <c r="E38" s="252"/>
      <c r="F38" s="252"/>
      <c r="G38" s="252"/>
      <c r="H38" s="252"/>
      <c r="I38" s="252"/>
      <c r="J38" s="253"/>
    </row>
    <row r="39" spans="1:10" ht="17.25" customHeight="1">
      <c r="A39" s="252"/>
      <c r="B39" s="254" t="s">
        <v>397</v>
      </c>
      <c r="C39" s="252"/>
      <c r="D39" s="252"/>
      <c r="E39" s="252"/>
      <c r="F39" s="252"/>
      <c r="G39" s="252"/>
      <c r="H39" s="252"/>
      <c r="I39" s="252"/>
      <c r="J39" s="253"/>
    </row>
    <row r="40" spans="1:10" ht="17.25" customHeight="1">
      <c r="A40" s="252"/>
      <c r="B40" s="254" t="s">
        <v>398</v>
      </c>
      <c r="C40" s="252"/>
      <c r="D40" s="252"/>
      <c r="E40" s="252"/>
      <c r="F40" s="252"/>
      <c r="G40" s="252"/>
      <c r="H40" s="252"/>
      <c r="I40" s="252"/>
      <c r="J40" s="253"/>
    </row>
    <row r="41" spans="1:10" ht="17.25" customHeight="1">
      <c r="A41" s="252"/>
      <c r="B41" s="258" t="s">
        <v>366</v>
      </c>
      <c r="C41" s="252"/>
      <c r="D41" s="252"/>
      <c r="E41" s="252"/>
      <c r="F41" s="252"/>
      <c r="G41" s="252"/>
      <c r="H41" s="252"/>
      <c r="I41" s="252"/>
      <c r="J41" s="253"/>
    </row>
    <row r="42" spans="1:10" ht="17.25" customHeight="1">
      <c r="A42" s="252"/>
      <c r="B42" s="258" t="s">
        <v>413</v>
      </c>
      <c r="C42" s="252"/>
      <c r="D42" s="252"/>
      <c r="E42" s="252"/>
      <c r="F42" s="252"/>
      <c r="G42" s="252"/>
      <c r="H42" s="252"/>
      <c r="I42" s="252"/>
      <c r="J42" s="253"/>
    </row>
    <row r="43" spans="1:10" ht="17.25" customHeight="1">
      <c r="A43" s="252"/>
      <c r="B43" s="254"/>
      <c r="C43" s="252"/>
      <c r="D43" s="252"/>
      <c r="E43" s="252"/>
      <c r="F43" s="252"/>
      <c r="G43" s="252"/>
      <c r="H43" s="252"/>
      <c r="I43" s="252"/>
      <c r="J43" s="253"/>
    </row>
    <row r="44" spans="1:10" ht="17.25" customHeight="1">
      <c r="A44" s="255" t="s">
        <v>377</v>
      </c>
      <c r="B44" s="254" t="s">
        <v>378</v>
      </c>
      <c r="C44" s="252"/>
      <c r="D44" s="252"/>
      <c r="E44" s="252"/>
      <c r="F44" s="252"/>
      <c r="G44" s="252"/>
      <c r="H44" s="252"/>
      <c r="I44" s="252"/>
      <c r="J44" s="253"/>
    </row>
    <row r="45" spans="1:10" ht="17.25" customHeight="1">
      <c r="A45" s="252"/>
      <c r="B45" s="254" t="s">
        <v>414</v>
      </c>
      <c r="C45" s="252"/>
      <c r="D45" s="252"/>
      <c r="E45" s="252"/>
      <c r="F45" s="252"/>
      <c r="G45" s="252"/>
      <c r="H45" s="252"/>
      <c r="I45" s="252"/>
      <c r="J45" s="253"/>
    </row>
    <row r="46" spans="1:10" ht="17.25" customHeight="1">
      <c r="A46" s="252"/>
      <c r="B46" s="254" t="s">
        <v>360</v>
      </c>
      <c r="C46" s="252"/>
      <c r="D46" s="252"/>
      <c r="E46" s="252"/>
      <c r="F46" s="252"/>
      <c r="G46" s="252"/>
      <c r="H46" s="252"/>
      <c r="I46" s="252"/>
      <c r="J46" s="253"/>
    </row>
    <row r="47" spans="1:10" ht="17.25" customHeight="1">
      <c r="A47" s="252"/>
      <c r="B47" s="254" t="s">
        <v>415</v>
      </c>
      <c r="C47" s="252"/>
      <c r="D47" s="252"/>
      <c r="E47" s="252"/>
      <c r="F47" s="252"/>
      <c r="G47" s="252"/>
      <c r="H47" s="252"/>
      <c r="I47" s="252"/>
      <c r="J47" s="253"/>
    </row>
    <row r="48" spans="1:10" ht="17.25" customHeight="1">
      <c r="A48" s="252"/>
      <c r="B48" s="254"/>
      <c r="C48" s="252"/>
      <c r="D48" s="252"/>
      <c r="E48" s="252"/>
      <c r="F48" s="252"/>
      <c r="G48" s="252"/>
      <c r="H48" s="252"/>
      <c r="I48" s="252"/>
      <c r="J48" s="253"/>
    </row>
    <row r="49" spans="1:10" ht="17.25" customHeight="1">
      <c r="A49" s="255" t="s">
        <v>380</v>
      </c>
      <c r="B49" s="254" t="s">
        <v>361</v>
      </c>
      <c r="C49" s="252"/>
      <c r="D49" s="252"/>
      <c r="E49" s="252"/>
      <c r="F49" s="252"/>
      <c r="G49" s="252"/>
      <c r="H49" s="252"/>
      <c r="I49" s="252"/>
      <c r="J49" s="253"/>
    </row>
    <row r="50" spans="1:10" ht="17.25" customHeight="1">
      <c r="A50" s="255"/>
      <c r="B50" s="254" t="s">
        <v>404</v>
      </c>
      <c r="C50" s="252"/>
      <c r="D50" s="252"/>
      <c r="E50" s="252"/>
      <c r="F50" s="252"/>
      <c r="G50" s="252"/>
      <c r="H50" s="252"/>
      <c r="I50" s="252"/>
      <c r="J50" s="253"/>
    </row>
    <row r="51" spans="1:10" ht="17.25" customHeight="1">
      <c r="A51" s="255"/>
      <c r="B51" s="254" t="s">
        <v>362</v>
      </c>
      <c r="C51" s="252"/>
      <c r="D51" s="252"/>
      <c r="E51" s="252"/>
      <c r="F51" s="252"/>
      <c r="G51" s="252"/>
      <c r="H51" s="252"/>
      <c r="I51" s="252"/>
      <c r="J51" s="253"/>
    </row>
    <row r="52" spans="1:10" ht="17.25" customHeight="1">
      <c r="A52" s="252"/>
      <c r="B52" s="258"/>
      <c r="C52" s="252"/>
      <c r="D52" s="252"/>
      <c r="E52" s="252"/>
      <c r="F52" s="252"/>
      <c r="G52" s="252"/>
      <c r="H52" s="252"/>
      <c r="I52" s="252"/>
      <c r="J52" s="253"/>
    </row>
    <row r="53" spans="1:10" ht="17.25" customHeight="1">
      <c r="A53" s="255" t="s">
        <v>381</v>
      </c>
      <c r="B53" s="254" t="s">
        <v>379</v>
      </c>
      <c r="C53" s="252"/>
      <c r="D53" s="252"/>
      <c r="E53" s="252"/>
      <c r="F53" s="252"/>
      <c r="G53" s="252"/>
      <c r="H53" s="252"/>
      <c r="I53" s="252"/>
      <c r="J53" s="253"/>
    </row>
    <row r="54" spans="1:10" ht="17.25" customHeight="1">
      <c r="A54" s="252"/>
      <c r="B54" s="254" t="s">
        <v>382</v>
      </c>
      <c r="C54" s="252"/>
      <c r="D54" s="252"/>
      <c r="E54" s="252"/>
      <c r="F54" s="252"/>
      <c r="G54" s="252"/>
      <c r="H54" s="252"/>
      <c r="I54" s="252"/>
      <c r="J54" s="253"/>
    </row>
    <row r="55" spans="1:10" ht="17.25" customHeight="1">
      <c r="A55" s="252"/>
      <c r="B55" s="254" t="s">
        <v>383</v>
      </c>
      <c r="C55" s="252"/>
      <c r="D55" s="252"/>
      <c r="E55" s="252"/>
      <c r="F55" s="252"/>
      <c r="G55" s="252"/>
      <c r="H55" s="252"/>
      <c r="I55" s="252"/>
      <c r="J55" s="253"/>
    </row>
    <row r="56" spans="1:10" ht="17.25" customHeight="1">
      <c r="A56" s="255"/>
      <c r="B56" s="254"/>
      <c r="C56" s="252"/>
      <c r="D56" s="252"/>
      <c r="E56" s="252"/>
      <c r="F56" s="252"/>
      <c r="G56" s="252"/>
      <c r="H56" s="252"/>
      <c r="I56" s="252"/>
      <c r="J56" s="253"/>
    </row>
  </sheetData>
  <sheetProtection sheet="1" objects="1" scenarios="1"/>
  <mergeCells count="2">
    <mergeCell ref="A1:J1"/>
    <mergeCell ref="B12:C12"/>
  </mergeCells>
  <printOptions/>
  <pageMargins left="0.75" right="0.75" top="1" bottom="1"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M583"/>
  <sheetViews>
    <sheetView showGridLines="0" showZeros="0" tabSelected="1" showOutlineSymbols="0" defaultGridColor="0" zoomScalePageLayoutView="0" colorId="8" workbookViewId="0" topLeftCell="A1">
      <pane ySplit="9" topLeftCell="A10" activePane="bottomLeft" state="frozen"/>
      <selection pane="topLeft" activeCell="R18" sqref="R18"/>
      <selection pane="bottomLeft" activeCell="D4" sqref="D4:E4"/>
    </sheetView>
  </sheetViews>
  <sheetFormatPr defaultColWidth="9.00390625" defaultRowHeight="14.25"/>
  <cols>
    <col min="1" max="1" width="7.625" style="0" customWidth="1"/>
    <col min="2" max="2" width="32.75390625" style="0" customWidth="1"/>
    <col min="3" max="3" width="17.50390625" style="0" customWidth="1"/>
    <col min="4" max="4" width="13.75390625" style="0" customWidth="1"/>
    <col min="5" max="6" width="12.625" style="0" customWidth="1"/>
    <col min="7" max="7" width="2.375" style="0" customWidth="1"/>
    <col min="8" max="8" width="21.00390625" style="0" customWidth="1"/>
    <col min="9" max="9" width="3.875" style="0" customWidth="1"/>
    <col min="10" max="10" width="16.125" style="0" customWidth="1"/>
    <col min="11" max="11" width="2.375" style="0" customWidth="1"/>
    <col min="12" max="12" width="5.875" style="0" customWidth="1"/>
    <col min="13" max="13" width="18.75390625" style="0" customWidth="1"/>
  </cols>
  <sheetData>
    <row r="1" spans="1:10" ht="12" customHeight="1" thickBot="1">
      <c r="A1" s="2"/>
      <c r="B1" s="2"/>
      <c r="C1" s="170"/>
      <c r="D1" s="171"/>
      <c r="E1" s="2"/>
      <c r="F1" s="171"/>
      <c r="G1" s="2"/>
      <c r="H1" s="170"/>
      <c r="I1" s="2"/>
      <c r="J1" s="2"/>
    </row>
    <row r="2" spans="1:10" ht="32.25" customHeight="1" thickBot="1" thickTop="1">
      <c r="A2" s="172"/>
      <c r="B2" s="172"/>
      <c r="C2" s="375">
        <f ca="1">IF(MONTH(NOW())&gt;=11,YEAR(NOW()),YEAR(NOW())-1)-1988</f>
        <v>25</v>
      </c>
      <c r="D2" s="376"/>
      <c r="E2" s="377"/>
      <c r="F2" s="173"/>
      <c r="G2" s="2"/>
      <c r="H2" s="170"/>
      <c r="I2" s="2"/>
      <c r="J2" s="2"/>
    </row>
    <row r="3" spans="1:10" ht="21" customHeight="1" thickBot="1" thickTop="1">
      <c r="A3" s="172"/>
      <c r="B3" s="172"/>
      <c r="C3" s="174"/>
      <c r="D3" s="175"/>
      <c r="E3" s="174"/>
      <c r="F3" s="173"/>
      <c r="G3" s="2"/>
      <c r="H3" s="170"/>
      <c r="I3" s="2"/>
      <c r="J3" s="2"/>
    </row>
    <row r="4" spans="1:12" ht="24" customHeight="1" thickBot="1">
      <c r="A4" s="176"/>
      <c r="B4" s="176"/>
      <c r="C4" s="325" t="s">
        <v>304</v>
      </c>
      <c r="D4" s="378"/>
      <c r="E4" s="378"/>
      <c r="F4" s="177"/>
      <c r="G4" s="176"/>
      <c r="H4" s="178"/>
      <c r="I4" s="178"/>
      <c r="J4" s="178"/>
      <c r="K4" s="169"/>
      <c r="L4" s="169"/>
    </row>
    <row r="5" spans="1:12" ht="24" customHeight="1" thickBot="1">
      <c r="A5" s="176"/>
      <c r="B5" s="176"/>
      <c r="C5" s="325" t="s">
        <v>303</v>
      </c>
      <c r="D5" s="379"/>
      <c r="E5" s="379"/>
      <c r="F5" s="179"/>
      <c r="G5" s="176"/>
      <c r="H5" s="13"/>
      <c r="I5" s="13"/>
      <c r="J5" s="13"/>
      <c r="K5" s="180"/>
      <c r="L5" s="180"/>
    </row>
    <row r="6" spans="1:12" ht="9" customHeight="1" thickBot="1">
      <c r="A6" s="176"/>
      <c r="B6" s="176"/>
      <c r="C6" s="181"/>
      <c r="D6" s="179"/>
      <c r="E6" s="182"/>
      <c r="F6" s="179"/>
      <c r="G6" s="176"/>
      <c r="H6" s="13"/>
      <c r="I6" s="13"/>
      <c r="J6" s="13"/>
      <c r="K6" s="180"/>
      <c r="L6" s="180"/>
    </row>
    <row r="7" spans="1:12" ht="15.75" customHeight="1" thickTop="1">
      <c r="A7" s="380" t="s">
        <v>388</v>
      </c>
      <c r="B7" s="381"/>
      <c r="C7" s="381"/>
      <c r="D7" s="381"/>
      <c r="E7" s="381"/>
      <c r="F7" s="382"/>
      <c r="G7" s="176"/>
      <c r="H7" s="354" t="s">
        <v>305</v>
      </c>
      <c r="I7" s="355"/>
      <c r="J7" s="356"/>
      <c r="K7" s="180"/>
      <c r="L7" s="180"/>
    </row>
    <row r="8" spans="1:12" ht="19.5" customHeight="1" thickBot="1">
      <c r="A8" s="383"/>
      <c r="B8" s="384"/>
      <c r="C8" s="384"/>
      <c r="D8" s="384"/>
      <c r="E8" s="384"/>
      <c r="F8" s="385"/>
      <c r="G8" s="176"/>
      <c r="H8" s="357"/>
      <c r="I8" s="358"/>
      <c r="J8" s="359"/>
      <c r="K8" s="180"/>
      <c r="L8" s="180"/>
    </row>
    <row r="9" spans="1:13" ht="24" customHeight="1" thickBot="1" thickTop="1">
      <c r="A9" s="335" t="s">
        <v>306</v>
      </c>
      <c r="B9" s="335" t="s">
        <v>390</v>
      </c>
      <c r="C9" s="335" t="s">
        <v>1</v>
      </c>
      <c r="D9" s="335" t="s">
        <v>307</v>
      </c>
      <c r="E9" s="335" t="s">
        <v>389</v>
      </c>
      <c r="F9" s="336" t="s">
        <v>308</v>
      </c>
      <c r="G9" s="176"/>
      <c r="H9" s="184" t="s">
        <v>309</v>
      </c>
      <c r="I9" s="184"/>
      <c r="J9" s="184" t="s">
        <v>310</v>
      </c>
      <c r="K9" s="185"/>
      <c r="L9" s="352" t="s">
        <v>1</v>
      </c>
      <c r="M9" s="353"/>
    </row>
    <row r="10" spans="1:13" ht="24" customHeight="1" thickBot="1">
      <c r="A10" s="342">
        <v>1.1</v>
      </c>
      <c r="B10" s="343"/>
      <c r="C10" s="344" t="s">
        <v>311</v>
      </c>
      <c r="D10" s="345"/>
      <c r="E10" s="346"/>
      <c r="F10" s="347">
        <f>D10-E10</f>
        <v>0</v>
      </c>
      <c r="G10" s="176"/>
      <c r="H10" s="186" t="s">
        <v>312</v>
      </c>
      <c r="I10" s="187" t="s">
        <v>313</v>
      </c>
      <c r="J10" s="223">
        <f>SUMIF($C$10:$C$106,M$10,$D$10:$D$106)</f>
        <v>0</v>
      </c>
      <c r="L10" s="187" t="s">
        <v>313</v>
      </c>
      <c r="M10" s="227" t="s">
        <v>331</v>
      </c>
    </row>
    <row r="11" spans="1:13" ht="24" customHeight="1">
      <c r="A11" s="337"/>
      <c r="B11" s="338"/>
      <c r="C11" s="339"/>
      <c r="D11" s="340"/>
      <c r="E11" s="340"/>
      <c r="F11" s="341">
        <f>IF(C11="減価償却費","減価償却選択不可",IF(ISBLANK(C11),0,(IF(OR(C11="販売価格",C11="家事･事業消費",C11="雑収入"),IF(NOT(E11&gt;0),F10+D11,"入力欄誤り！"),IF(NOT(D11&gt;0),F10-E11,"入力欄誤り！")))))</f>
        <v>0</v>
      </c>
      <c r="G11" s="176"/>
      <c r="H11" s="186" t="s">
        <v>314</v>
      </c>
      <c r="I11" s="187" t="s">
        <v>219</v>
      </c>
      <c r="J11" s="223">
        <f>SUMIF($C$10:$C$106,M$11,$D$10:$D$106)</f>
        <v>0</v>
      </c>
      <c r="K11" s="185"/>
      <c r="L11" s="187" t="s">
        <v>219</v>
      </c>
      <c r="M11" s="227" t="s">
        <v>333</v>
      </c>
    </row>
    <row r="12" spans="1:13" ht="24" customHeight="1">
      <c r="A12" s="259"/>
      <c r="B12" s="260"/>
      <c r="C12" s="261"/>
      <c r="D12" s="262"/>
      <c r="E12" s="262"/>
      <c r="F12" s="188">
        <f aca="true" t="shared" si="0" ref="F12:F75">IF(C12="減価償却費","減価償却選択不可",IF(ISBLANK(C12),0,(IF(OR(C12="販売価格",C12="家事･事業消費",C12="雑収入"),IF(NOT(E12&gt;0),F11+D12,"入力欄誤り！"),IF(NOT(D12&gt;0),F11-E12,"入力欄誤り！")))))</f>
        <v>0</v>
      </c>
      <c r="G12" s="176"/>
      <c r="H12" s="189" t="s">
        <v>315</v>
      </c>
      <c r="I12" s="190" t="s">
        <v>58</v>
      </c>
      <c r="J12" s="223">
        <f>SUMIF($C$10:$C$106,M$12,$D$10:$D$106)</f>
        <v>0</v>
      </c>
      <c r="K12" s="185"/>
      <c r="L12" s="190" t="s">
        <v>58</v>
      </c>
      <c r="M12" s="228" t="s">
        <v>332</v>
      </c>
    </row>
    <row r="13" spans="1:13" ht="24" customHeight="1">
      <c r="A13" s="259"/>
      <c r="B13" s="260"/>
      <c r="C13" s="261"/>
      <c r="D13" s="262"/>
      <c r="E13" s="262"/>
      <c r="F13" s="188">
        <f t="shared" si="0"/>
        <v>0</v>
      </c>
      <c r="G13" s="176"/>
      <c r="H13" s="191" t="s">
        <v>316</v>
      </c>
      <c r="I13" s="192"/>
      <c r="J13" s="324"/>
      <c r="K13" s="185"/>
      <c r="L13" s="265" t="s">
        <v>2</v>
      </c>
      <c r="M13" s="266" t="s">
        <v>20</v>
      </c>
    </row>
    <row r="14" spans="1:13" ht="24" customHeight="1">
      <c r="A14" s="259"/>
      <c r="B14" s="260"/>
      <c r="C14" s="261"/>
      <c r="D14" s="262"/>
      <c r="E14" s="262"/>
      <c r="F14" s="188">
        <f t="shared" si="0"/>
        <v>0</v>
      </c>
      <c r="G14" s="176"/>
      <c r="H14" s="191" t="s">
        <v>317</v>
      </c>
      <c r="I14" s="192"/>
      <c r="J14" s="324"/>
      <c r="K14" s="185"/>
      <c r="L14" s="265" t="s">
        <v>3</v>
      </c>
      <c r="M14" s="266" t="s">
        <v>21</v>
      </c>
    </row>
    <row r="15" spans="1:13" ht="24" customHeight="1">
      <c r="A15" s="259"/>
      <c r="B15" s="260"/>
      <c r="C15" s="261"/>
      <c r="D15" s="262"/>
      <c r="E15" s="262"/>
      <c r="F15" s="188">
        <f t="shared" si="0"/>
        <v>0</v>
      </c>
      <c r="G15" s="176"/>
      <c r="H15" s="183" t="s">
        <v>318</v>
      </c>
      <c r="I15" s="193" t="s">
        <v>319</v>
      </c>
      <c r="J15" s="194">
        <f>SUM(J10:J12)-J13+J14</f>
        <v>0</v>
      </c>
      <c r="K15" s="195"/>
      <c r="L15" s="265" t="s">
        <v>60</v>
      </c>
      <c r="M15" s="266" t="s">
        <v>334</v>
      </c>
    </row>
    <row r="16" spans="1:13" ht="24" customHeight="1">
      <c r="A16" s="259"/>
      <c r="B16" s="260"/>
      <c r="C16" s="261"/>
      <c r="D16" s="262"/>
      <c r="E16" s="262"/>
      <c r="F16" s="188">
        <f t="shared" si="0"/>
        <v>0</v>
      </c>
      <c r="G16" s="176"/>
      <c r="H16" s="360" t="s">
        <v>343</v>
      </c>
      <c r="I16" s="361"/>
      <c r="J16" s="362"/>
      <c r="K16" s="195"/>
      <c r="L16" s="265" t="s">
        <v>4</v>
      </c>
      <c r="M16" s="266" t="s">
        <v>22</v>
      </c>
    </row>
    <row r="17" spans="1:13" ht="24" customHeight="1">
      <c r="A17" s="259"/>
      <c r="B17" s="260"/>
      <c r="C17" s="261"/>
      <c r="D17" s="262"/>
      <c r="E17" s="262"/>
      <c r="F17" s="188">
        <f t="shared" si="0"/>
        <v>0</v>
      </c>
      <c r="G17" s="176"/>
      <c r="H17" s="363"/>
      <c r="I17" s="364"/>
      <c r="J17" s="365"/>
      <c r="K17" s="195"/>
      <c r="L17" s="265" t="s">
        <v>5</v>
      </c>
      <c r="M17" s="266" t="s">
        <v>23</v>
      </c>
    </row>
    <row r="18" spans="1:13" ht="24" customHeight="1">
      <c r="A18" s="259"/>
      <c r="B18" s="260"/>
      <c r="C18" s="261"/>
      <c r="D18" s="262"/>
      <c r="E18" s="262"/>
      <c r="F18" s="188">
        <f t="shared" si="0"/>
        <v>0</v>
      </c>
      <c r="G18" s="176"/>
      <c r="H18" s="181"/>
      <c r="I18" s="176"/>
      <c r="J18" s="196"/>
      <c r="K18" s="169"/>
      <c r="L18" s="265" t="s">
        <v>6</v>
      </c>
      <c r="M18" s="266" t="s">
        <v>24</v>
      </c>
    </row>
    <row r="19" spans="1:13" ht="24" customHeight="1">
      <c r="A19" s="259"/>
      <c r="B19" s="260"/>
      <c r="C19" s="261"/>
      <c r="D19" s="262"/>
      <c r="E19" s="262"/>
      <c r="F19" s="188">
        <f t="shared" si="0"/>
        <v>0</v>
      </c>
      <c r="G19" s="176"/>
      <c r="H19" s="366" t="s">
        <v>320</v>
      </c>
      <c r="I19" s="367"/>
      <c r="J19" s="368"/>
      <c r="K19" s="169"/>
      <c r="L19" s="265" t="s">
        <v>7</v>
      </c>
      <c r="M19" s="266" t="s">
        <v>34</v>
      </c>
    </row>
    <row r="20" spans="1:13" ht="24" customHeight="1">
      <c r="A20" s="259"/>
      <c r="B20" s="260"/>
      <c r="C20" s="261"/>
      <c r="D20" s="262"/>
      <c r="E20" s="262"/>
      <c r="F20" s="188">
        <f t="shared" si="0"/>
        <v>0</v>
      </c>
      <c r="G20" s="176"/>
      <c r="H20" s="197" t="s">
        <v>321</v>
      </c>
      <c r="I20" s="198"/>
      <c r="J20" s="186" t="s">
        <v>310</v>
      </c>
      <c r="K20" s="185"/>
      <c r="L20" s="265" t="s">
        <v>8</v>
      </c>
      <c r="M20" s="266" t="s">
        <v>25</v>
      </c>
    </row>
    <row r="21" spans="1:13" ht="24" customHeight="1">
      <c r="A21" s="259"/>
      <c r="B21" s="260"/>
      <c r="C21" s="261"/>
      <c r="D21" s="262"/>
      <c r="E21" s="262"/>
      <c r="F21" s="188">
        <f t="shared" si="0"/>
        <v>0</v>
      </c>
      <c r="G21" s="176"/>
      <c r="H21" s="224" t="str">
        <f>+M13</f>
        <v>雇人費</v>
      </c>
      <c r="I21" s="187" t="s">
        <v>431</v>
      </c>
      <c r="J21" s="223">
        <f>SUMIF($C$10:$C$106,H21,$E$10:$E$106)</f>
        <v>0</v>
      </c>
      <c r="K21" s="185"/>
      <c r="L21" s="265" t="s">
        <v>9</v>
      </c>
      <c r="M21" s="266" t="s">
        <v>35</v>
      </c>
    </row>
    <row r="22" spans="1:13" ht="24" customHeight="1">
      <c r="A22" s="259"/>
      <c r="B22" s="260"/>
      <c r="C22" s="261"/>
      <c r="D22" s="262"/>
      <c r="E22" s="262"/>
      <c r="F22" s="188">
        <f t="shared" si="0"/>
        <v>0</v>
      </c>
      <c r="G22" s="176"/>
      <c r="H22" s="224" t="str">
        <f>+M14</f>
        <v>小作料・賃借料</v>
      </c>
      <c r="I22" s="187" t="s">
        <v>432</v>
      </c>
      <c r="J22" s="223">
        <f aca="true" t="shared" si="1" ref="J22:J44">SUMIF($C$10:$C$106,H22,$E$10:$E$106)</f>
        <v>0</v>
      </c>
      <c r="K22" s="185"/>
      <c r="L22" s="265" t="s">
        <v>10</v>
      </c>
      <c r="M22" s="266" t="s">
        <v>26</v>
      </c>
    </row>
    <row r="23" spans="1:13" ht="24" customHeight="1">
      <c r="A23" s="259"/>
      <c r="B23" s="260"/>
      <c r="C23" s="261"/>
      <c r="D23" s="262"/>
      <c r="E23" s="262"/>
      <c r="F23" s="188">
        <f t="shared" si="0"/>
        <v>0</v>
      </c>
      <c r="G23" s="176"/>
      <c r="H23" s="225" t="s">
        <v>59</v>
      </c>
      <c r="I23" s="226" t="s">
        <v>433</v>
      </c>
      <c r="J23" s="223">
        <f>'収支内訳裏面'!BC35</f>
        <v>0</v>
      </c>
      <c r="K23" s="185"/>
      <c r="L23" s="265" t="s">
        <v>11</v>
      </c>
      <c r="M23" s="266" t="s">
        <v>27</v>
      </c>
    </row>
    <row r="24" spans="1:13" ht="24" customHeight="1">
      <c r="A24" s="259"/>
      <c r="B24" s="260"/>
      <c r="C24" s="261"/>
      <c r="D24" s="262"/>
      <c r="E24" s="262"/>
      <c r="F24" s="188">
        <f t="shared" si="0"/>
        <v>0</v>
      </c>
      <c r="G24" s="176"/>
      <c r="H24" s="224" t="str">
        <f aca="true" t="shared" si="2" ref="H24:H44">+M15</f>
        <v>貸倒金</v>
      </c>
      <c r="I24" s="187" t="s">
        <v>60</v>
      </c>
      <c r="J24" s="223">
        <f t="shared" si="1"/>
        <v>0</v>
      </c>
      <c r="K24" s="185"/>
      <c r="L24" s="265" t="s">
        <v>12</v>
      </c>
      <c r="M24" s="266" t="s">
        <v>28</v>
      </c>
    </row>
    <row r="25" spans="1:13" ht="24" customHeight="1">
      <c r="A25" s="259"/>
      <c r="B25" s="260"/>
      <c r="C25" s="261"/>
      <c r="D25" s="262"/>
      <c r="E25" s="262"/>
      <c r="F25" s="188">
        <f t="shared" si="0"/>
        <v>0</v>
      </c>
      <c r="G25" s="176"/>
      <c r="H25" s="224" t="str">
        <f t="shared" si="2"/>
        <v>利子割引料</v>
      </c>
      <c r="I25" s="187" t="s">
        <v>434</v>
      </c>
      <c r="J25" s="223">
        <f t="shared" si="1"/>
        <v>0</v>
      </c>
      <c r="K25" s="185"/>
      <c r="L25" s="265" t="s">
        <v>13</v>
      </c>
      <c r="M25" s="266" t="s">
        <v>29</v>
      </c>
    </row>
    <row r="26" spans="1:13" ht="24" customHeight="1">
      <c r="A26" s="259"/>
      <c r="B26" s="260"/>
      <c r="C26" s="261"/>
      <c r="D26" s="262"/>
      <c r="E26" s="262"/>
      <c r="F26" s="188">
        <f t="shared" si="0"/>
        <v>0</v>
      </c>
      <c r="G26" s="176"/>
      <c r="H26" s="224" t="str">
        <f t="shared" si="2"/>
        <v>租税公課</v>
      </c>
      <c r="I26" s="187" t="s">
        <v>435</v>
      </c>
      <c r="J26" s="223">
        <f t="shared" si="1"/>
        <v>0</v>
      </c>
      <c r="K26" s="185"/>
      <c r="L26" s="265" t="s">
        <v>14</v>
      </c>
      <c r="M26" s="266" t="s">
        <v>30</v>
      </c>
    </row>
    <row r="27" spans="1:13" ht="24" customHeight="1">
      <c r="A27" s="259"/>
      <c r="B27" s="260"/>
      <c r="C27" s="261"/>
      <c r="D27" s="262"/>
      <c r="E27" s="262"/>
      <c r="F27" s="188">
        <f t="shared" si="0"/>
        <v>0</v>
      </c>
      <c r="G27" s="176"/>
      <c r="H27" s="224" t="str">
        <f t="shared" si="2"/>
        <v>種苗費</v>
      </c>
      <c r="I27" s="187" t="s">
        <v>136</v>
      </c>
      <c r="J27" s="223">
        <f t="shared" si="1"/>
        <v>0</v>
      </c>
      <c r="K27" s="185"/>
      <c r="L27" s="265" t="s">
        <v>15</v>
      </c>
      <c r="M27" s="266" t="s">
        <v>47</v>
      </c>
    </row>
    <row r="28" spans="1:13" ht="24" customHeight="1">
      <c r="A28" s="259"/>
      <c r="B28" s="260"/>
      <c r="C28" s="261"/>
      <c r="D28" s="262"/>
      <c r="E28" s="262"/>
      <c r="F28" s="188">
        <f t="shared" si="0"/>
        <v>0</v>
      </c>
      <c r="G28" s="176"/>
      <c r="H28" s="224" t="str">
        <f t="shared" si="2"/>
        <v>素畜費</v>
      </c>
      <c r="I28" s="187" t="s">
        <v>436</v>
      </c>
      <c r="J28" s="223">
        <f t="shared" si="1"/>
        <v>0</v>
      </c>
      <c r="K28" s="185"/>
      <c r="L28" s="265" t="s">
        <v>16</v>
      </c>
      <c r="M28" s="266" t="s">
        <v>31</v>
      </c>
    </row>
    <row r="29" spans="1:13" ht="24" customHeight="1">
      <c r="A29" s="259"/>
      <c r="B29" s="260"/>
      <c r="C29" s="261"/>
      <c r="D29" s="262"/>
      <c r="E29" s="262"/>
      <c r="F29" s="188">
        <f t="shared" si="0"/>
        <v>0</v>
      </c>
      <c r="G29" s="176"/>
      <c r="H29" s="224" t="str">
        <f t="shared" si="2"/>
        <v>肥料費</v>
      </c>
      <c r="I29" s="187" t="s">
        <v>322</v>
      </c>
      <c r="J29" s="223">
        <f t="shared" si="1"/>
        <v>0</v>
      </c>
      <c r="K29" s="185"/>
      <c r="L29" s="265" t="s">
        <v>17</v>
      </c>
      <c r="M29" s="266" t="s">
        <v>32</v>
      </c>
    </row>
    <row r="30" spans="1:13" ht="24" customHeight="1">
      <c r="A30" s="259"/>
      <c r="B30" s="260"/>
      <c r="C30" s="261"/>
      <c r="D30" s="262"/>
      <c r="E30" s="262"/>
      <c r="F30" s="188">
        <f t="shared" si="0"/>
        <v>0</v>
      </c>
      <c r="G30" s="176"/>
      <c r="H30" s="224" t="str">
        <f t="shared" si="2"/>
        <v>飼料費</v>
      </c>
      <c r="I30" s="187" t="s">
        <v>61</v>
      </c>
      <c r="J30" s="223">
        <f t="shared" si="1"/>
        <v>0</v>
      </c>
      <c r="K30" s="185"/>
      <c r="L30" s="265" t="s">
        <v>18</v>
      </c>
      <c r="M30" s="266" t="s">
        <v>33</v>
      </c>
    </row>
    <row r="31" spans="1:13" ht="24" customHeight="1">
      <c r="A31" s="259"/>
      <c r="B31" s="260"/>
      <c r="C31" s="261"/>
      <c r="D31" s="262"/>
      <c r="E31" s="262"/>
      <c r="F31" s="188">
        <f t="shared" si="0"/>
        <v>0</v>
      </c>
      <c r="G31" s="176"/>
      <c r="H31" s="224" t="str">
        <f t="shared" si="2"/>
        <v>農具費</v>
      </c>
      <c r="I31" s="187" t="s">
        <v>437</v>
      </c>
      <c r="J31" s="223">
        <f t="shared" si="1"/>
        <v>0</v>
      </c>
      <c r="K31" s="185"/>
      <c r="L31" s="236" t="s">
        <v>90</v>
      </c>
      <c r="M31" s="264" t="s">
        <v>335</v>
      </c>
    </row>
    <row r="32" spans="1:13" ht="24" customHeight="1">
      <c r="A32" s="259"/>
      <c r="B32" s="260"/>
      <c r="C32" s="261"/>
      <c r="D32" s="262"/>
      <c r="E32" s="262"/>
      <c r="F32" s="188">
        <f t="shared" si="0"/>
        <v>0</v>
      </c>
      <c r="G32" s="176"/>
      <c r="H32" s="224" t="str">
        <f t="shared" si="2"/>
        <v>農薬衛生費</v>
      </c>
      <c r="I32" s="187" t="s">
        <v>438</v>
      </c>
      <c r="J32" s="223">
        <f t="shared" si="1"/>
        <v>0</v>
      </c>
      <c r="K32" s="185"/>
      <c r="L32" s="236" t="s">
        <v>91</v>
      </c>
      <c r="M32" s="264" t="s">
        <v>336</v>
      </c>
    </row>
    <row r="33" spans="1:13" ht="24" customHeight="1">
      <c r="A33" s="259"/>
      <c r="B33" s="260"/>
      <c r="C33" s="261"/>
      <c r="D33" s="262"/>
      <c r="E33" s="262"/>
      <c r="F33" s="188">
        <f t="shared" si="0"/>
        <v>0</v>
      </c>
      <c r="G33" s="176"/>
      <c r="H33" s="224" t="str">
        <f t="shared" si="2"/>
        <v>諸材料費</v>
      </c>
      <c r="I33" s="187" t="s">
        <v>439</v>
      </c>
      <c r="J33" s="223">
        <f t="shared" si="1"/>
        <v>0</v>
      </c>
      <c r="K33" s="185"/>
      <c r="L33" s="236" t="s">
        <v>92</v>
      </c>
      <c r="M33" s="264" t="s">
        <v>430</v>
      </c>
    </row>
    <row r="34" spans="1:13" ht="24" customHeight="1">
      <c r="A34" s="259"/>
      <c r="B34" s="260"/>
      <c r="C34" s="261"/>
      <c r="D34" s="262"/>
      <c r="E34" s="262"/>
      <c r="F34" s="188">
        <f t="shared" si="0"/>
        <v>0</v>
      </c>
      <c r="G34" s="176"/>
      <c r="H34" s="224" t="str">
        <f t="shared" si="2"/>
        <v>修繕費</v>
      </c>
      <c r="I34" s="187" t="s">
        <v>440</v>
      </c>
      <c r="J34" s="223">
        <f t="shared" si="1"/>
        <v>0</v>
      </c>
      <c r="K34" s="185"/>
      <c r="L34" s="236" t="s">
        <v>93</v>
      </c>
      <c r="M34" s="264" t="s">
        <v>94</v>
      </c>
    </row>
    <row r="35" spans="1:13" ht="24" customHeight="1">
      <c r="A35" s="259"/>
      <c r="B35" s="260"/>
      <c r="C35" s="261"/>
      <c r="D35" s="262"/>
      <c r="E35" s="262"/>
      <c r="F35" s="188">
        <f t="shared" si="0"/>
        <v>0</v>
      </c>
      <c r="G35" s="176"/>
      <c r="H35" s="224" t="str">
        <f t="shared" si="2"/>
        <v>動力光熱費</v>
      </c>
      <c r="I35" s="187" t="s">
        <v>441</v>
      </c>
      <c r="J35" s="223">
        <f t="shared" si="1"/>
        <v>0</v>
      </c>
      <c r="K35" s="185"/>
      <c r="L35" s="265" t="s">
        <v>19</v>
      </c>
      <c r="M35" s="266" t="s">
        <v>48</v>
      </c>
    </row>
    <row r="36" spans="1:12" ht="24" customHeight="1">
      <c r="A36" s="259"/>
      <c r="B36" s="260"/>
      <c r="C36" s="261"/>
      <c r="D36" s="262"/>
      <c r="E36" s="262"/>
      <c r="F36" s="188">
        <f t="shared" si="0"/>
        <v>0</v>
      </c>
      <c r="G36" s="176"/>
      <c r="H36" s="224" t="str">
        <f t="shared" si="2"/>
        <v>作業用衣料費</v>
      </c>
      <c r="I36" s="187" t="s">
        <v>442</v>
      </c>
      <c r="J36" s="223">
        <f t="shared" si="1"/>
        <v>0</v>
      </c>
      <c r="K36" s="185"/>
      <c r="L36" s="185"/>
    </row>
    <row r="37" spans="1:12" ht="24" customHeight="1">
      <c r="A37" s="259"/>
      <c r="B37" s="260"/>
      <c r="C37" s="261"/>
      <c r="D37" s="262"/>
      <c r="E37" s="262"/>
      <c r="F37" s="188">
        <f t="shared" si="0"/>
        <v>0</v>
      </c>
      <c r="G37" s="176"/>
      <c r="H37" s="224" t="str">
        <f t="shared" si="2"/>
        <v>農業共済掛金</v>
      </c>
      <c r="I37" s="187" t="s">
        <v>443</v>
      </c>
      <c r="J37" s="223">
        <f t="shared" si="1"/>
        <v>0</v>
      </c>
      <c r="K37" s="185"/>
      <c r="L37" s="185"/>
    </row>
    <row r="38" spans="1:12" ht="24" customHeight="1">
      <c r="A38" s="259"/>
      <c r="B38" s="260"/>
      <c r="C38" s="261"/>
      <c r="D38" s="262"/>
      <c r="E38" s="262"/>
      <c r="F38" s="188">
        <f t="shared" si="0"/>
        <v>0</v>
      </c>
      <c r="G38" s="176"/>
      <c r="H38" s="224" t="str">
        <f t="shared" si="2"/>
        <v>荷造運賃手数料</v>
      </c>
      <c r="I38" s="187" t="s">
        <v>444</v>
      </c>
      <c r="J38" s="223">
        <f t="shared" si="1"/>
        <v>0</v>
      </c>
      <c r="K38" s="185"/>
      <c r="L38" s="185"/>
    </row>
    <row r="39" spans="1:12" ht="24" customHeight="1">
      <c r="A39" s="259"/>
      <c r="B39" s="260"/>
      <c r="C39" s="261"/>
      <c r="D39" s="262"/>
      <c r="E39" s="262"/>
      <c r="F39" s="188">
        <f t="shared" si="0"/>
        <v>0</v>
      </c>
      <c r="G39" s="176"/>
      <c r="H39" s="224" t="str">
        <f t="shared" si="2"/>
        <v>土地改良費</v>
      </c>
      <c r="I39" s="187" t="s">
        <v>445</v>
      </c>
      <c r="J39" s="223">
        <f t="shared" si="1"/>
        <v>0</v>
      </c>
      <c r="K39" s="185"/>
      <c r="L39" s="185"/>
    </row>
    <row r="40" spans="1:12" ht="24" customHeight="1">
      <c r="A40" s="259"/>
      <c r="B40" s="260"/>
      <c r="C40" s="261"/>
      <c r="D40" s="262"/>
      <c r="E40" s="262"/>
      <c r="F40" s="188">
        <f t="shared" si="0"/>
        <v>0</v>
      </c>
      <c r="G40" s="176"/>
      <c r="H40" s="224" t="str">
        <f t="shared" si="2"/>
        <v>ライスセンター</v>
      </c>
      <c r="I40" s="187" t="s">
        <v>446</v>
      </c>
      <c r="J40" s="223">
        <f t="shared" si="1"/>
        <v>0</v>
      </c>
      <c r="K40" s="185"/>
      <c r="L40" s="185"/>
    </row>
    <row r="41" spans="1:12" ht="24" customHeight="1">
      <c r="A41" s="259"/>
      <c r="B41" s="260"/>
      <c r="C41" s="261"/>
      <c r="D41" s="262"/>
      <c r="E41" s="262"/>
      <c r="F41" s="188">
        <f t="shared" si="0"/>
        <v>0</v>
      </c>
      <c r="G41" s="176"/>
      <c r="H41" s="224" t="str">
        <f t="shared" si="2"/>
        <v>損害保険料</v>
      </c>
      <c r="I41" s="187" t="s">
        <v>447</v>
      </c>
      <c r="J41" s="223">
        <f t="shared" si="1"/>
        <v>0</v>
      </c>
      <c r="K41" s="185"/>
      <c r="L41" s="185"/>
    </row>
    <row r="42" spans="1:12" ht="24" customHeight="1">
      <c r="A42" s="259"/>
      <c r="B42" s="260"/>
      <c r="C42" s="261"/>
      <c r="D42" s="262"/>
      <c r="E42" s="262"/>
      <c r="F42" s="188">
        <f t="shared" si="0"/>
        <v>0</v>
      </c>
      <c r="G42" s="176"/>
      <c r="H42" s="224" t="str">
        <f t="shared" si="2"/>
        <v>組合費</v>
      </c>
      <c r="I42" s="187" t="s">
        <v>448</v>
      </c>
      <c r="J42" s="223">
        <f t="shared" si="1"/>
        <v>0</v>
      </c>
      <c r="K42" s="185"/>
      <c r="L42" s="185"/>
    </row>
    <row r="43" spans="1:12" ht="24" customHeight="1">
      <c r="A43" s="259"/>
      <c r="B43" s="260"/>
      <c r="C43" s="261"/>
      <c r="D43" s="262"/>
      <c r="E43" s="262"/>
      <c r="F43" s="188">
        <f t="shared" si="0"/>
        <v>0</v>
      </c>
      <c r="G43" s="176"/>
      <c r="H43" s="224" t="str">
        <f t="shared" si="2"/>
        <v>その他２</v>
      </c>
      <c r="I43" s="187" t="s">
        <v>251</v>
      </c>
      <c r="J43" s="223">
        <f t="shared" si="1"/>
        <v>0</v>
      </c>
      <c r="K43" s="185"/>
      <c r="L43" s="185"/>
    </row>
    <row r="44" spans="1:12" ht="24" customHeight="1">
      <c r="A44" s="259"/>
      <c r="B44" s="260"/>
      <c r="C44" s="261"/>
      <c r="D44" s="262"/>
      <c r="E44" s="262"/>
      <c r="F44" s="188">
        <f t="shared" si="0"/>
        <v>0</v>
      </c>
      <c r="G44" s="176"/>
      <c r="H44" s="224" t="str">
        <f t="shared" si="2"/>
        <v>雑費</v>
      </c>
      <c r="I44" s="187" t="s">
        <v>449</v>
      </c>
      <c r="J44" s="223">
        <f t="shared" si="1"/>
        <v>0</v>
      </c>
      <c r="K44" s="185"/>
      <c r="L44" s="185"/>
    </row>
    <row r="45" spans="1:12" ht="24" customHeight="1">
      <c r="A45" s="259"/>
      <c r="B45" s="260"/>
      <c r="C45" s="261"/>
      <c r="D45" s="262"/>
      <c r="E45" s="262"/>
      <c r="F45" s="188">
        <f t="shared" si="0"/>
        <v>0</v>
      </c>
      <c r="G45" s="176"/>
      <c r="H45" s="186"/>
      <c r="I45" s="187"/>
      <c r="J45" s="199"/>
      <c r="K45" s="185"/>
      <c r="L45" s="185"/>
    </row>
    <row r="46" spans="1:12" ht="24" customHeight="1">
      <c r="A46" s="259"/>
      <c r="B46" s="260"/>
      <c r="C46" s="261"/>
      <c r="D46" s="262"/>
      <c r="E46" s="262"/>
      <c r="F46" s="188">
        <f t="shared" si="0"/>
        <v>0</v>
      </c>
      <c r="G46" s="176"/>
      <c r="H46" s="200" t="s">
        <v>323</v>
      </c>
      <c r="I46" s="192"/>
      <c r="J46" s="263"/>
      <c r="K46" s="185"/>
      <c r="L46" s="185"/>
    </row>
    <row r="47" spans="1:12" ht="24" customHeight="1">
      <c r="A47" s="259"/>
      <c r="B47" s="260"/>
      <c r="C47" s="261"/>
      <c r="D47" s="262"/>
      <c r="E47" s="262"/>
      <c r="F47" s="188">
        <f t="shared" si="0"/>
        <v>0</v>
      </c>
      <c r="G47" s="176"/>
      <c r="H47" s="200" t="s">
        <v>324</v>
      </c>
      <c r="I47" s="192"/>
      <c r="J47" s="263"/>
      <c r="K47" s="185"/>
      <c r="L47" s="185"/>
    </row>
    <row r="48" spans="1:12" ht="24" customHeight="1">
      <c r="A48" s="259"/>
      <c r="B48" s="260"/>
      <c r="C48" s="261"/>
      <c r="D48" s="262"/>
      <c r="E48" s="262"/>
      <c r="F48" s="188">
        <f t="shared" si="0"/>
        <v>0</v>
      </c>
      <c r="G48" s="176"/>
      <c r="H48" s="200" t="s">
        <v>342</v>
      </c>
      <c r="I48" s="192"/>
      <c r="J48" s="201">
        <f>'収支内訳裏面'!AI44</f>
        <v>0</v>
      </c>
      <c r="K48" s="185"/>
      <c r="L48" s="185"/>
    </row>
    <row r="49" spans="1:12" ht="24" customHeight="1">
      <c r="A49" s="259"/>
      <c r="B49" s="260"/>
      <c r="C49" s="261"/>
      <c r="D49" s="262"/>
      <c r="E49" s="262"/>
      <c r="F49" s="188">
        <f t="shared" si="0"/>
        <v>0</v>
      </c>
      <c r="G49" s="176"/>
      <c r="H49" s="186" t="s">
        <v>325</v>
      </c>
      <c r="I49" s="187" t="s">
        <v>450</v>
      </c>
      <c r="J49" s="199">
        <f>SUM(J21:J46)-J47-J48</f>
        <v>0</v>
      </c>
      <c r="K49" s="185"/>
      <c r="L49" s="185"/>
    </row>
    <row r="50" spans="1:12" ht="24" customHeight="1">
      <c r="A50" s="259"/>
      <c r="B50" s="260"/>
      <c r="C50" s="261"/>
      <c r="D50" s="262"/>
      <c r="E50" s="262"/>
      <c r="F50" s="188">
        <f t="shared" si="0"/>
        <v>0</v>
      </c>
      <c r="G50" s="176"/>
      <c r="H50" s="369" t="s">
        <v>326</v>
      </c>
      <c r="I50" s="370"/>
      <c r="J50" s="371"/>
      <c r="K50" s="185"/>
      <c r="L50" s="185"/>
    </row>
    <row r="51" spans="1:12" ht="24" customHeight="1">
      <c r="A51" s="259"/>
      <c r="B51" s="260"/>
      <c r="C51" s="261"/>
      <c r="D51" s="262"/>
      <c r="E51" s="262"/>
      <c r="F51" s="188">
        <f t="shared" si="0"/>
        <v>0</v>
      </c>
      <c r="G51" s="176"/>
      <c r="H51" s="372"/>
      <c r="I51" s="373"/>
      <c r="J51" s="374"/>
      <c r="K51" s="185"/>
      <c r="L51" s="185"/>
    </row>
    <row r="52" spans="1:12" ht="24" customHeight="1">
      <c r="A52" s="259"/>
      <c r="B52" s="260"/>
      <c r="C52" s="261"/>
      <c r="D52" s="262"/>
      <c r="E52" s="262"/>
      <c r="F52" s="188">
        <f t="shared" si="0"/>
        <v>0</v>
      </c>
      <c r="G52" s="176"/>
      <c r="H52" s="178"/>
      <c r="I52" s="178"/>
      <c r="J52" s="202"/>
      <c r="K52" s="185"/>
      <c r="L52" s="185"/>
    </row>
    <row r="53" spans="1:12" ht="24" customHeight="1">
      <c r="A53" s="259"/>
      <c r="B53" s="260"/>
      <c r="C53" s="261"/>
      <c r="D53" s="262"/>
      <c r="E53" s="262"/>
      <c r="F53" s="188">
        <f t="shared" si="0"/>
        <v>0</v>
      </c>
      <c r="G53" s="176"/>
      <c r="H53" s="186" t="s">
        <v>327</v>
      </c>
      <c r="I53" s="186" t="s">
        <v>286</v>
      </c>
      <c r="J53" s="203">
        <f>J15-J49</f>
        <v>0</v>
      </c>
      <c r="K53" s="185"/>
      <c r="L53" s="185"/>
    </row>
    <row r="54" spans="1:12" ht="24" customHeight="1">
      <c r="A54" s="259"/>
      <c r="B54" s="260"/>
      <c r="C54" s="261"/>
      <c r="D54" s="262"/>
      <c r="E54" s="262"/>
      <c r="F54" s="188">
        <f t="shared" si="0"/>
        <v>0</v>
      </c>
      <c r="G54" s="176"/>
      <c r="H54" s="200" t="s">
        <v>328</v>
      </c>
      <c r="I54" s="193" t="s">
        <v>290</v>
      </c>
      <c r="J54" s="204">
        <f>'専従者控除確認シート'!C12</f>
        <v>0</v>
      </c>
      <c r="K54" s="185"/>
      <c r="L54" s="185"/>
    </row>
    <row r="55" spans="1:12" ht="24" customHeight="1">
      <c r="A55" s="259"/>
      <c r="B55" s="260"/>
      <c r="C55" s="261"/>
      <c r="D55" s="262"/>
      <c r="E55" s="262"/>
      <c r="F55" s="188">
        <f t="shared" si="0"/>
        <v>0</v>
      </c>
      <c r="G55" s="176"/>
      <c r="H55" s="186" t="s">
        <v>329</v>
      </c>
      <c r="I55" s="187" t="s">
        <v>295</v>
      </c>
      <c r="J55" s="199">
        <f>J53-J54</f>
        <v>0</v>
      </c>
      <c r="K55" s="185"/>
      <c r="L55" s="185"/>
    </row>
    <row r="56" spans="1:12" ht="24" customHeight="1">
      <c r="A56" s="259"/>
      <c r="B56" s="260"/>
      <c r="C56" s="261"/>
      <c r="D56" s="262"/>
      <c r="E56" s="262"/>
      <c r="F56" s="188">
        <f t="shared" si="0"/>
        <v>0</v>
      </c>
      <c r="G56" s="176"/>
      <c r="H56" s="369" t="s">
        <v>357</v>
      </c>
      <c r="I56" s="370"/>
      <c r="J56" s="371"/>
      <c r="K56" s="185"/>
      <c r="L56" s="185"/>
    </row>
    <row r="57" spans="1:12" ht="24" customHeight="1">
      <c r="A57" s="259"/>
      <c r="B57" s="260"/>
      <c r="C57" s="261"/>
      <c r="D57" s="262"/>
      <c r="E57" s="262"/>
      <c r="F57" s="188">
        <f t="shared" si="0"/>
        <v>0</v>
      </c>
      <c r="G57" s="176"/>
      <c r="H57" s="372"/>
      <c r="I57" s="373"/>
      <c r="J57" s="374"/>
      <c r="K57" s="185"/>
      <c r="L57" s="185"/>
    </row>
    <row r="58" spans="1:12" ht="24" customHeight="1">
      <c r="A58" s="259"/>
      <c r="B58" s="260"/>
      <c r="C58" s="261"/>
      <c r="D58" s="262"/>
      <c r="E58" s="262"/>
      <c r="F58" s="188">
        <f t="shared" si="0"/>
        <v>0</v>
      </c>
      <c r="G58" s="176"/>
      <c r="H58" s="181"/>
      <c r="I58" s="176"/>
      <c r="J58" s="205"/>
      <c r="K58" s="185"/>
      <c r="L58" s="185"/>
    </row>
    <row r="59" spans="1:12" ht="24" customHeight="1">
      <c r="A59" s="259"/>
      <c r="B59" s="260"/>
      <c r="C59" s="261"/>
      <c r="D59" s="262"/>
      <c r="E59" s="262"/>
      <c r="F59" s="188">
        <f t="shared" si="0"/>
        <v>0</v>
      </c>
      <c r="G59" s="176"/>
      <c r="H59" s="181"/>
      <c r="I59" s="176"/>
      <c r="J59" s="205"/>
      <c r="K59" s="185"/>
      <c r="L59" s="185"/>
    </row>
    <row r="60" spans="1:12" ht="24" customHeight="1">
      <c r="A60" s="259"/>
      <c r="B60" s="260"/>
      <c r="C60" s="261"/>
      <c r="D60" s="262"/>
      <c r="E60" s="262"/>
      <c r="F60" s="188">
        <f t="shared" si="0"/>
        <v>0</v>
      </c>
      <c r="G60" s="176"/>
      <c r="H60" s="181"/>
      <c r="I60" s="176"/>
      <c r="J60" s="205"/>
      <c r="K60" s="185"/>
      <c r="L60" s="185"/>
    </row>
    <row r="61" spans="1:12" ht="24" customHeight="1">
      <c r="A61" s="259"/>
      <c r="B61" s="260"/>
      <c r="C61" s="261"/>
      <c r="D61" s="262"/>
      <c r="E61" s="262"/>
      <c r="F61" s="188">
        <f t="shared" si="0"/>
        <v>0</v>
      </c>
      <c r="G61" s="176"/>
      <c r="H61" s="181"/>
      <c r="I61" s="176"/>
      <c r="J61" s="205"/>
      <c r="K61" s="185"/>
      <c r="L61" s="185"/>
    </row>
    <row r="62" spans="1:12" ht="24" customHeight="1">
      <c r="A62" s="259"/>
      <c r="B62" s="260"/>
      <c r="C62" s="261"/>
      <c r="D62" s="262"/>
      <c r="E62" s="262"/>
      <c r="F62" s="188">
        <f t="shared" si="0"/>
        <v>0</v>
      </c>
      <c r="G62" s="176"/>
      <c r="H62" s="181"/>
      <c r="I62" s="176"/>
      <c r="J62" s="205"/>
      <c r="K62" s="185"/>
      <c r="L62" s="185"/>
    </row>
    <row r="63" spans="1:12" ht="24" customHeight="1">
      <c r="A63" s="259"/>
      <c r="B63" s="260"/>
      <c r="C63" s="261"/>
      <c r="D63" s="262"/>
      <c r="E63" s="262"/>
      <c r="F63" s="188">
        <f t="shared" si="0"/>
        <v>0</v>
      </c>
      <c r="G63" s="176"/>
      <c r="H63" s="181"/>
      <c r="I63" s="176"/>
      <c r="J63" s="205"/>
      <c r="K63" s="185"/>
      <c r="L63" s="185"/>
    </row>
    <row r="64" spans="1:12" ht="24" customHeight="1">
      <c r="A64" s="259"/>
      <c r="B64" s="260"/>
      <c r="C64" s="261"/>
      <c r="D64" s="262"/>
      <c r="E64" s="262"/>
      <c r="F64" s="188">
        <f t="shared" si="0"/>
        <v>0</v>
      </c>
      <c r="G64" s="176"/>
      <c r="H64" s="181"/>
      <c r="I64" s="176"/>
      <c r="J64" s="205"/>
      <c r="K64" s="185"/>
      <c r="L64" s="185"/>
    </row>
    <row r="65" spans="1:12" ht="24" customHeight="1">
      <c r="A65" s="259"/>
      <c r="B65" s="260"/>
      <c r="C65" s="261"/>
      <c r="D65" s="262"/>
      <c r="E65" s="262"/>
      <c r="F65" s="188">
        <f t="shared" si="0"/>
        <v>0</v>
      </c>
      <c r="G65" s="176"/>
      <c r="H65" s="181"/>
      <c r="I65" s="176"/>
      <c r="J65" s="205"/>
      <c r="K65" s="185"/>
      <c r="L65" s="185"/>
    </row>
    <row r="66" spans="1:12" ht="24" customHeight="1">
      <c r="A66" s="259"/>
      <c r="B66" s="260"/>
      <c r="C66" s="261"/>
      <c r="D66" s="262"/>
      <c r="E66" s="262"/>
      <c r="F66" s="188">
        <f t="shared" si="0"/>
        <v>0</v>
      </c>
      <c r="G66" s="176"/>
      <c r="H66" s="181"/>
      <c r="I66" s="176"/>
      <c r="J66" s="205"/>
      <c r="K66" s="185"/>
      <c r="L66" s="185"/>
    </row>
    <row r="67" spans="1:12" ht="24" customHeight="1">
      <c r="A67" s="259"/>
      <c r="B67" s="260"/>
      <c r="C67" s="261"/>
      <c r="D67" s="262"/>
      <c r="E67" s="262"/>
      <c r="F67" s="188">
        <f t="shared" si="0"/>
        <v>0</v>
      </c>
      <c r="G67" s="176"/>
      <c r="H67" s="181"/>
      <c r="I67" s="176"/>
      <c r="J67" s="205"/>
      <c r="K67" s="185"/>
      <c r="L67" s="185"/>
    </row>
    <row r="68" spans="1:12" ht="24" customHeight="1">
      <c r="A68" s="259"/>
      <c r="B68" s="260"/>
      <c r="C68" s="261"/>
      <c r="D68" s="262"/>
      <c r="E68" s="262"/>
      <c r="F68" s="188">
        <f t="shared" si="0"/>
        <v>0</v>
      </c>
      <c r="G68" s="176"/>
      <c r="H68" s="181"/>
      <c r="I68" s="176"/>
      <c r="J68" s="205"/>
      <c r="K68" s="185"/>
      <c r="L68" s="185"/>
    </row>
    <row r="69" spans="1:12" ht="24" customHeight="1">
      <c r="A69" s="259"/>
      <c r="B69" s="260"/>
      <c r="C69" s="261"/>
      <c r="D69" s="262"/>
      <c r="E69" s="262"/>
      <c r="F69" s="188">
        <f t="shared" si="0"/>
        <v>0</v>
      </c>
      <c r="G69" s="176"/>
      <c r="H69" s="181"/>
      <c r="I69" s="176"/>
      <c r="J69" s="205"/>
      <c r="K69" s="185"/>
      <c r="L69" s="185"/>
    </row>
    <row r="70" spans="1:12" ht="24" customHeight="1">
      <c r="A70" s="259"/>
      <c r="B70" s="260"/>
      <c r="C70" s="261"/>
      <c r="D70" s="262"/>
      <c r="E70" s="262"/>
      <c r="F70" s="188">
        <f t="shared" si="0"/>
        <v>0</v>
      </c>
      <c r="G70" s="176"/>
      <c r="H70" s="181"/>
      <c r="I70" s="176"/>
      <c r="J70" s="205"/>
      <c r="K70" s="185"/>
      <c r="L70" s="185"/>
    </row>
    <row r="71" spans="1:12" ht="24" customHeight="1">
      <c r="A71" s="259"/>
      <c r="B71" s="260"/>
      <c r="C71" s="261"/>
      <c r="D71" s="262"/>
      <c r="E71" s="262"/>
      <c r="F71" s="188">
        <f t="shared" si="0"/>
        <v>0</v>
      </c>
      <c r="G71" s="176"/>
      <c r="H71" s="181"/>
      <c r="I71" s="176"/>
      <c r="J71" s="205"/>
      <c r="K71" s="185"/>
      <c r="L71" s="185"/>
    </row>
    <row r="72" spans="1:12" ht="24" customHeight="1">
      <c r="A72" s="259"/>
      <c r="B72" s="260"/>
      <c r="C72" s="261"/>
      <c r="D72" s="262"/>
      <c r="E72" s="262"/>
      <c r="F72" s="188">
        <f t="shared" si="0"/>
        <v>0</v>
      </c>
      <c r="G72" s="176"/>
      <c r="H72" s="181"/>
      <c r="I72" s="176"/>
      <c r="J72" s="205"/>
      <c r="K72" s="185"/>
      <c r="L72" s="185"/>
    </row>
    <row r="73" spans="1:12" ht="24" customHeight="1">
      <c r="A73" s="259"/>
      <c r="B73" s="260"/>
      <c r="C73" s="261"/>
      <c r="D73" s="262"/>
      <c r="E73" s="262"/>
      <c r="F73" s="188">
        <f t="shared" si="0"/>
        <v>0</v>
      </c>
      <c r="G73" s="176"/>
      <c r="H73" s="181"/>
      <c r="I73" s="176"/>
      <c r="J73" s="205"/>
      <c r="K73" s="185"/>
      <c r="L73" s="185"/>
    </row>
    <row r="74" spans="1:12" ht="24" customHeight="1">
      <c r="A74" s="259"/>
      <c r="B74" s="260"/>
      <c r="C74" s="261"/>
      <c r="D74" s="262"/>
      <c r="E74" s="262"/>
      <c r="F74" s="188">
        <f t="shared" si="0"/>
        <v>0</v>
      </c>
      <c r="G74" s="176"/>
      <c r="H74" s="181"/>
      <c r="I74" s="176"/>
      <c r="J74" s="205"/>
      <c r="K74" s="185"/>
      <c r="L74" s="185"/>
    </row>
    <row r="75" spans="1:12" ht="24" customHeight="1">
      <c r="A75" s="259"/>
      <c r="B75" s="260"/>
      <c r="C75" s="261"/>
      <c r="D75" s="262"/>
      <c r="E75" s="262"/>
      <c r="F75" s="188">
        <f t="shared" si="0"/>
        <v>0</v>
      </c>
      <c r="G75" s="176"/>
      <c r="H75" s="181"/>
      <c r="I75" s="176"/>
      <c r="J75" s="205"/>
      <c r="K75" s="185"/>
      <c r="L75" s="185"/>
    </row>
    <row r="76" spans="1:12" ht="24" customHeight="1">
      <c r="A76" s="259"/>
      <c r="B76" s="260"/>
      <c r="C76" s="261"/>
      <c r="D76" s="262"/>
      <c r="E76" s="262"/>
      <c r="F76" s="188">
        <f aca="true" t="shared" si="3" ref="F76:F106">IF(C76="減価償却費","減価償却選択不可",IF(ISBLANK(C76),0,(IF(OR(C76="販売価格",C76="家事･事業消費",C76="雑収入"),IF(NOT(E76&gt;0),F75+D76,"入力欄誤り！"),IF(NOT(D76&gt;0),F75-E76,"入力欄誤り！")))))</f>
        <v>0</v>
      </c>
      <c r="G76" s="176"/>
      <c r="H76" s="181"/>
      <c r="I76" s="176"/>
      <c r="J76" s="205"/>
      <c r="K76" s="185"/>
      <c r="L76" s="185"/>
    </row>
    <row r="77" spans="1:12" ht="24" customHeight="1">
      <c r="A77" s="259"/>
      <c r="B77" s="260"/>
      <c r="C77" s="261"/>
      <c r="D77" s="262"/>
      <c r="E77" s="262"/>
      <c r="F77" s="188">
        <f t="shared" si="3"/>
        <v>0</v>
      </c>
      <c r="G77" s="176"/>
      <c r="H77" s="181"/>
      <c r="I77" s="176"/>
      <c r="J77" s="205"/>
      <c r="K77" s="185"/>
      <c r="L77" s="185"/>
    </row>
    <row r="78" spans="1:12" ht="24" customHeight="1">
      <c r="A78" s="259"/>
      <c r="B78" s="260"/>
      <c r="C78" s="261"/>
      <c r="D78" s="262"/>
      <c r="E78" s="262"/>
      <c r="F78" s="188">
        <f t="shared" si="3"/>
        <v>0</v>
      </c>
      <c r="G78" s="176"/>
      <c r="H78" s="181"/>
      <c r="I78" s="176"/>
      <c r="J78" s="205"/>
      <c r="K78" s="185"/>
      <c r="L78" s="185"/>
    </row>
    <row r="79" spans="1:12" ht="24" customHeight="1">
      <c r="A79" s="259"/>
      <c r="B79" s="260"/>
      <c r="C79" s="261"/>
      <c r="D79" s="262"/>
      <c r="E79" s="262"/>
      <c r="F79" s="188">
        <f t="shared" si="3"/>
        <v>0</v>
      </c>
      <c r="G79" s="176"/>
      <c r="H79" s="181"/>
      <c r="I79" s="176"/>
      <c r="J79" s="205"/>
      <c r="K79" s="185"/>
      <c r="L79" s="185"/>
    </row>
    <row r="80" spans="1:12" ht="24" customHeight="1">
      <c r="A80" s="259"/>
      <c r="B80" s="260"/>
      <c r="C80" s="261"/>
      <c r="D80" s="262"/>
      <c r="E80" s="262"/>
      <c r="F80" s="188">
        <f t="shared" si="3"/>
        <v>0</v>
      </c>
      <c r="G80" s="176"/>
      <c r="H80" s="181"/>
      <c r="I80" s="176"/>
      <c r="J80" s="205"/>
      <c r="K80" s="185"/>
      <c r="L80" s="185"/>
    </row>
    <row r="81" spans="1:12" ht="24" customHeight="1">
      <c r="A81" s="259"/>
      <c r="B81" s="260"/>
      <c r="C81" s="261"/>
      <c r="D81" s="262"/>
      <c r="E81" s="262"/>
      <c r="F81" s="188">
        <f t="shared" si="3"/>
        <v>0</v>
      </c>
      <c r="G81" s="176"/>
      <c r="H81" s="181"/>
      <c r="I81" s="176"/>
      <c r="J81" s="205"/>
      <c r="K81" s="185"/>
      <c r="L81" s="185"/>
    </row>
    <row r="82" spans="1:12" ht="24" customHeight="1">
      <c r="A82" s="259"/>
      <c r="B82" s="260"/>
      <c r="C82" s="261"/>
      <c r="D82" s="262"/>
      <c r="E82" s="262"/>
      <c r="F82" s="188">
        <f t="shared" si="3"/>
        <v>0</v>
      </c>
      <c r="G82" s="176"/>
      <c r="H82" s="181"/>
      <c r="I82" s="176"/>
      <c r="J82" s="205"/>
      <c r="K82" s="185"/>
      <c r="L82" s="185"/>
    </row>
    <row r="83" spans="1:12" ht="24" customHeight="1">
      <c r="A83" s="259"/>
      <c r="B83" s="260"/>
      <c r="C83" s="261"/>
      <c r="D83" s="262"/>
      <c r="E83" s="262"/>
      <c r="F83" s="188">
        <f t="shared" si="3"/>
        <v>0</v>
      </c>
      <c r="G83" s="176"/>
      <c r="H83" s="181"/>
      <c r="I83" s="176"/>
      <c r="J83" s="205"/>
      <c r="K83" s="185"/>
      <c r="L83" s="185"/>
    </row>
    <row r="84" spans="1:12" ht="24" customHeight="1">
      <c r="A84" s="259"/>
      <c r="B84" s="260"/>
      <c r="C84" s="261"/>
      <c r="D84" s="262"/>
      <c r="E84" s="262"/>
      <c r="F84" s="188">
        <f t="shared" si="3"/>
        <v>0</v>
      </c>
      <c r="G84" s="176"/>
      <c r="H84" s="181"/>
      <c r="I84" s="176"/>
      <c r="J84" s="205"/>
      <c r="K84" s="185"/>
      <c r="L84" s="185"/>
    </row>
    <row r="85" spans="1:12" ht="24" customHeight="1">
      <c r="A85" s="259"/>
      <c r="B85" s="260"/>
      <c r="C85" s="261"/>
      <c r="D85" s="262"/>
      <c r="E85" s="262"/>
      <c r="F85" s="188">
        <f t="shared" si="3"/>
        <v>0</v>
      </c>
      <c r="G85" s="176"/>
      <c r="H85" s="181"/>
      <c r="I85" s="176"/>
      <c r="J85" s="205"/>
      <c r="K85" s="185"/>
      <c r="L85" s="185"/>
    </row>
    <row r="86" spans="1:12" ht="24" customHeight="1">
      <c r="A86" s="259"/>
      <c r="B86" s="260"/>
      <c r="C86" s="261"/>
      <c r="D86" s="262"/>
      <c r="E86" s="262"/>
      <c r="F86" s="188">
        <f t="shared" si="3"/>
        <v>0</v>
      </c>
      <c r="G86" s="176"/>
      <c r="H86" s="181"/>
      <c r="I86" s="176"/>
      <c r="J86" s="205"/>
      <c r="K86" s="185"/>
      <c r="L86" s="185"/>
    </row>
    <row r="87" spans="1:12" ht="24" customHeight="1">
      <c r="A87" s="259"/>
      <c r="B87" s="260"/>
      <c r="C87" s="261"/>
      <c r="D87" s="262"/>
      <c r="E87" s="262"/>
      <c r="F87" s="188">
        <f t="shared" si="3"/>
        <v>0</v>
      </c>
      <c r="G87" s="176"/>
      <c r="H87" s="181"/>
      <c r="I87" s="176"/>
      <c r="J87" s="205"/>
      <c r="K87" s="185"/>
      <c r="L87" s="185"/>
    </row>
    <row r="88" spans="1:12" ht="24" customHeight="1">
      <c r="A88" s="259"/>
      <c r="B88" s="260"/>
      <c r="C88" s="261"/>
      <c r="D88" s="262"/>
      <c r="E88" s="262"/>
      <c r="F88" s="188">
        <f t="shared" si="3"/>
        <v>0</v>
      </c>
      <c r="G88" s="176" t="s">
        <v>330</v>
      </c>
      <c r="H88" s="181"/>
      <c r="I88" s="176"/>
      <c r="J88" s="205"/>
      <c r="K88" s="185"/>
      <c r="L88" s="185"/>
    </row>
    <row r="89" spans="1:12" ht="24" customHeight="1">
      <c r="A89" s="259"/>
      <c r="B89" s="260"/>
      <c r="C89" s="261"/>
      <c r="D89" s="262"/>
      <c r="E89" s="262"/>
      <c r="F89" s="188">
        <f t="shared" si="3"/>
        <v>0</v>
      </c>
      <c r="G89" s="176"/>
      <c r="H89" s="181"/>
      <c r="I89" s="176"/>
      <c r="J89" s="205"/>
      <c r="K89" s="185"/>
      <c r="L89" s="185"/>
    </row>
    <row r="90" spans="1:12" ht="24" customHeight="1">
      <c r="A90" s="259"/>
      <c r="B90" s="260"/>
      <c r="C90" s="261"/>
      <c r="D90" s="262"/>
      <c r="E90" s="262"/>
      <c r="F90" s="188">
        <f t="shared" si="3"/>
        <v>0</v>
      </c>
      <c r="G90" s="176"/>
      <c r="H90" s="181"/>
      <c r="I90" s="176"/>
      <c r="J90" s="205"/>
      <c r="K90" s="185"/>
      <c r="L90" s="185"/>
    </row>
    <row r="91" spans="1:12" ht="24" customHeight="1">
      <c r="A91" s="259"/>
      <c r="B91" s="260"/>
      <c r="C91" s="261"/>
      <c r="D91" s="262"/>
      <c r="E91" s="262"/>
      <c r="F91" s="188">
        <f t="shared" si="3"/>
        <v>0</v>
      </c>
      <c r="G91" s="176"/>
      <c r="H91" s="181"/>
      <c r="I91" s="176"/>
      <c r="J91" s="205"/>
      <c r="K91" s="185"/>
      <c r="L91" s="185"/>
    </row>
    <row r="92" spans="1:12" ht="24" customHeight="1">
      <c r="A92" s="259"/>
      <c r="B92" s="260"/>
      <c r="C92" s="261"/>
      <c r="D92" s="262"/>
      <c r="E92" s="262"/>
      <c r="F92" s="188">
        <f t="shared" si="3"/>
        <v>0</v>
      </c>
      <c r="G92" s="176"/>
      <c r="H92" s="181"/>
      <c r="I92" s="176"/>
      <c r="J92" s="205"/>
      <c r="K92" s="185"/>
      <c r="L92" s="185"/>
    </row>
    <row r="93" spans="1:12" ht="24" customHeight="1">
      <c r="A93" s="259"/>
      <c r="B93" s="260"/>
      <c r="C93" s="261"/>
      <c r="D93" s="262"/>
      <c r="E93" s="262"/>
      <c r="F93" s="188">
        <f t="shared" si="3"/>
        <v>0</v>
      </c>
      <c r="G93" s="176"/>
      <c r="H93" s="181"/>
      <c r="I93" s="176"/>
      <c r="J93" s="205"/>
      <c r="K93" s="185"/>
      <c r="L93" s="185"/>
    </row>
    <row r="94" spans="1:12" ht="24" customHeight="1">
      <c r="A94" s="259"/>
      <c r="B94" s="260"/>
      <c r="C94" s="261"/>
      <c r="D94" s="262"/>
      <c r="E94" s="262"/>
      <c r="F94" s="188">
        <f t="shared" si="3"/>
        <v>0</v>
      </c>
      <c r="G94" s="176"/>
      <c r="H94" s="181"/>
      <c r="I94" s="176"/>
      <c r="J94" s="205"/>
      <c r="K94" s="185"/>
      <c r="L94" s="185"/>
    </row>
    <row r="95" spans="1:12" ht="24" customHeight="1">
      <c r="A95" s="259"/>
      <c r="B95" s="260"/>
      <c r="C95" s="261"/>
      <c r="D95" s="262"/>
      <c r="E95" s="262"/>
      <c r="F95" s="188">
        <f t="shared" si="3"/>
        <v>0</v>
      </c>
      <c r="G95" s="176"/>
      <c r="H95" s="181"/>
      <c r="I95" s="176"/>
      <c r="J95" s="205"/>
      <c r="K95" s="185"/>
      <c r="L95" s="185"/>
    </row>
    <row r="96" spans="1:12" ht="24" customHeight="1">
      <c r="A96" s="259"/>
      <c r="B96" s="260"/>
      <c r="C96" s="261"/>
      <c r="D96" s="262"/>
      <c r="E96" s="262"/>
      <c r="F96" s="188">
        <f t="shared" si="3"/>
        <v>0</v>
      </c>
      <c r="G96" s="176"/>
      <c r="H96" s="181"/>
      <c r="I96" s="176"/>
      <c r="J96" s="205"/>
      <c r="K96" s="185"/>
      <c r="L96" s="185"/>
    </row>
    <row r="97" spans="1:12" ht="24" customHeight="1">
      <c r="A97" s="259"/>
      <c r="B97" s="260"/>
      <c r="C97" s="261"/>
      <c r="D97" s="262"/>
      <c r="E97" s="262"/>
      <c r="F97" s="188">
        <f t="shared" si="3"/>
        <v>0</v>
      </c>
      <c r="G97" s="176"/>
      <c r="H97" s="181"/>
      <c r="I97" s="176"/>
      <c r="J97" s="205"/>
      <c r="K97" s="185"/>
      <c r="L97" s="185"/>
    </row>
    <row r="98" spans="1:12" ht="24" customHeight="1">
      <c r="A98" s="259"/>
      <c r="B98" s="260"/>
      <c r="C98" s="261"/>
      <c r="D98" s="262"/>
      <c r="E98" s="262"/>
      <c r="F98" s="188">
        <f t="shared" si="3"/>
        <v>0</v>
      </c>
      <c r="G98" s="176"/>
      <c r="H98" s="181"/>
      <c r="I98" s="176"/>
      <c r="J98" s="205"/>
      <c r="K98" s="185"/>
      <c r="L98" s="185"/>
    </row>
    <row r="99" spans="1:12" ht="24" customHeight="1">
      <c r="A99" s="259"/>
      <c r="B99" s="260"/>
      <c r="C99" s="261"/>
      <c r="D99" s="262"/>
      <c r="E99" s="262"/>
      <c r="F99" s="188">
        <f t="shared" si="3"/>
        <v>0</v>
      </c>
      <c r="G99" s="176"/>
      <c r="H99" s="181"/>
      <c r="I99" s="176"/>
      <c r="J99" s="205"/>
      <c r="K99" s="185"/>
      <c r="L99" s="207"/>
    </row>
    <row r="100" spans="1:12" ht="24" customHeight="1">
      <c r="A100" s="259"/>
      <c r="B100" s="260"/>
      <c r="C100" s="261"/>
      <c r="D100" s="262"/>
      <c r="E100" s="262"/>
      <c r="F100" s="188">
        <f t="shared" si="3"/>
        <v>0</v>
      </c>
      <c r="G100" s="176"/>
      <c r="H100" s="181"/>
      <c r="I100" s="176"/>
      <c r="J100" s="205"/>
      <c r="K100" s="185"/>
      <c r="L100" s="207"/>
    </row>
    <row r="101" spans="1:12" ht="24" customHeight="1">
      <c r="A101" s="259"/>
      <c r="B101" s="260"/>
      <c r="C101" s="261"/>
      <c r="D101" s="262"/>
      <c r="E101" s="262"/>
      <c r="F101" s="188">
        <f t="shared" si="3"/>
        <v>0</v>
      </c>
      <c r="G101" s="176"/>
      <c r="H101" s="181"/>
      <c r="I101" s="176"/>
      <c r="J101" s="206"/>
      <c r="K101" s="207"/>
      <c r="L101" s="207"/>
    </row>
    <row r="102" spans="1:12" ht="24" customHeight="1">
      <c r="A102" s="259"/>
      <c r="B102" s="260"/>
      <c r="C102" s="261"/>
      <c r="D102" s="262"/>
      <c r="E102" s="262"/>
      <c r="F102" s="188">
        <f t="shared" si="3"/>
        <v>0</v>
      </c>
      <c r="G102" s="176"/>
      <c r="H102" s="181"/>
      <c r="I102" s="176"/>
      <c r="J102" s="206"/>
      <c r="K102" s="207"/>
      <c r="L102" s="207"/>
    </row>
    <row r="103" spans="1:12" ht="24" customHeight="1">
      <c r="A103" s="259"/>
      <c r="B103" s="260"/>
      <c r="C103" s="261"/>
      <c r="D103" s="262"/>
      <c r="E103" s="262"/>
      <c r="F103" s="188">
        <f t="shared" si="3"/>
        <v>0</v>
      </c>
      <c r="G103" s="176"/>
      <c r="H103" s="181"/>
      <c r="I103" s="176"/>
      <c r="J103" s="206"/>
      <c r="K103" s="207"/>
      <c r="L103" s="207"/>
    </row>
    <row r="104" spans="1:12" ht="24" customHeight="1">
      <c r="A104" s="259"/>
      <c r="B104" s="260"/>
      <c r="C104" s="261"/>
      <c r="D104" s="262"/>
      <c r="E104" s="262"/>
      <c r="F104" s="188">
        <f t="shared" si="3"/>
        <v>0</v>
      </c>
      <c r="G104" s="176"/>
      <c r="H104" s="181"/>
      <c r="I104" s="176"/>
      <c r="J104" s="206"/>
      <c r="K104" s="207"/>
      <c r="L104" s="207"/>
    </row>
    <row r="105" spans="1:12" ht="24" customHeight="1">
      <c r="A105" s="259"/>
      <c r="B105" s="260"/>
      <c r="C105" s="261"/>
      <c r="D105" s="262"/>
      <c r="E105" s="262"/>
      <c r="F105" s="188">
        <f t="shared" si="3"/>
        <v>0</v>
      </c>
      <c r="G105" s="176"/>
      <c r="H105" s="181"/>
      <c r="I105" s="176"/>
      <c r="J105" s="206"/>
      <c r="K105" s="207"/>
      <c r="L105" s="215"/>
    </row>
    <row r="106" spans="1:12" ht="24" customHeight="1">
      <c r="A106" s="259"/>
      <c r="B106" s="260"/>
      <c r="C106" s="261"/>
      <c r="D106" s="262"/>
      <c r="E106" s="262"/>
      <c r="F106" s="188">
        <f t="shared" si="3"/>
        <v>0</v>
      </c>
      <c r="G106" s="176"/>
      <c r="H106" s="181"/>
      <c r="I106" s="176"/>
      <c r="J106" s="206"/>
      <c r="K106" s="207"/>
      <c r="L106" s="215"/>
    </row>
    <row r="107" spans="1:12" ht="23.25" customHeight="1">
      <c r="A107" s="208"/>
      <c r="B107" s="209"/>
      <c r="C107" s="210"/>
      <c r="D107" s="211">
        <f>SUM(D10:D106)</f>
        <v>0</v>
      </c>
      <c r="E107" s="212">
        <f>SUM(E10:E106)</f>
        <v>0</v>
      </c>
      <c r="F107" s="212">
        <f>D107-E107</f>
        <v>0</v>
      </c>
      <c r="G107" s="209"/>
      <c r="H107" s="213"/>
      <c r="I107" s="214"/>
      <c r="J107" s="214"/>
      <c r="K107" s="215"/>
      <c r="L107" s="215"/>
    </row>
    <row r="108" spans="1:12" ht="14.25" customHeight="1">
      <c r="A108" s="208"/>
      <c r="B108" s="209"/>
      <c r="C108" s="210"/>
      <c r="D108" s="216"/>
      <c r="E108" s="217"/>
      <c r="F108" s="216"/>
      <c r="G108" s="209"/>
      <c r="H108" s="213"/>
      <c r="I108" s="214"/>
      <c r="J108" s="214"/>
      <c r="K108" s="215"/>
      <c r="L108" s="215"/>
    </row>
    <row r="109" spans="1:12" ht="14.25" customHeight="1">
      <c r="A109" s="208"/>
      <c r="B109" s="209"/>
      <c r="C109" s="210"/>
      <c r="D109" s="216"/>
      <c r="E109" s="217"/>
      <c r="F109" s="216"/>
      <c r="G109" s="209"/>
      <c r="H109" s="213"/>
      <c r="I109" s="214"/>
      <c r="J109" s="214"/>
      <c r="K109" s="215"/>
      <c r="L109" s="215"/>
    </row>
    <row r="110" spans="1:12" ht="14.25" customHeight="1">
      <c r="A110" s="208"/>
      <c r="B110" s="209"/>
      <c r="C110" s="210"/>
      <c r="D110" s="216"/>
      <c r="E110" s="217"/>
      <c r="F110" s="216"/>
      <c r="G110" s="209"/>
      <c r="H110" s="213"/>
      <c r="I110" s="214"/>
      <c r="J110" s="214"/>
      <c r="K110" s="215"/>
      <c r="L110" s="215"/>
    </row>
    <row r="111" spans="1:12" ht="14.25" customHeight="1">
      <c r="A111" s="208"/>
      <c r="B111" s="209"/>
      <c r="C111" s="210"/>
      <c r="D111" s="216"/>
      <c r="E111" s="217"/>
      <c r="F111" s="216"/>
      <c r="G111" s="209"/>
      <c r="H111" s="213"/>
      <c r="I111" s="214"/>
      <c r="J111" s="214"/>
      <c r="K111" s="215"/>
      <c r="L111" s="215"/>
    </row>
    <row r="112" spans="1:12" ht="14.25" customHeight="1">
      <c r="A112" s="208"/>
      <c r="B112" s="209"/>
      <c r="C112" s="210"/>
      <c r="D112" s="216"/>
      <c r="E112" s="217"/>
      <c r="F112" s="216"/>
      <c r="G112" s="209"/>
      <c r="H112" s="213"/>
      <c r="I112" s="214"/>
      <c r="J112" s="214"/>
      <c r="K112" s="215"/>
      <c r="L112" s="215"/>
    </row>
    <row r="113" spans="1:12" ht="14.25" customHeight="1">
      <c r="A113" s="208"/>
      <c r="B113" s="209"/>
      <c r="C113" s="210"/>
      <c r="D113" s="216"/>
      <c r="E113" s="217"/>
      <c r="F113" s="216"/>
      <c r="G113" s="209"/>
      <c r="H113" s="213"/>
      <c r="I113" s="214"/>
      <c r="J113" s="214"/>
      <c r="K113" s="215"/>
      <c r="L113" s="215"/>
    </row>
    <row r="114" spans="1:12" ht="14.25" customHeight="1">
      <c r="A114" s="208"/>
      <c r="B114" s="209"/>
      <c r="C114" s="210"/>
      <c r="D114" s="216"/>
      <c r="E114" s="217"/>
      <c r="F114" s="216"/>
      <c r="G114" s="209"/>
      <c r="H114" s="213"/>
      <c r="I114" s="214"/>
      <c r="J114" s="214"/>
      <c r="K114" s="215"/>
      <c r="L114" s="215"/>
    </row>
    <row r="115" spans="1:12" ht="14.25" customHeight="1">
      <c r="A115" s="208"/>
      <c r="B115" s="209"/>
      <c r="C115" s="210"/>
      <c r="D115" s="216"/>
      <c r="E115" s="217"/>
      <c r="F115" s="216"/>
      <c r="G115" s="209"/>
      <c r="H115" s="213"/>
      <c r="I115" s="214"/>
      <c r="J115" s="214"/>
      <c r="K115" s="215"/>
      <c r="L115" s="215"/>
    </row>
    <row r="116" spans="1:12" ht="14.25" customHeight="1">
      <c r="A116" s="208"/>
      <c r="B116" s="209"/>
      <c r="C116" s="210"/>
      <c r="D116" s="216"/>
      <c r="E116" s="217"/>
      <c r="F116" s="216"/>
      <c r="G116" s="209"/>
      <c r="H116" s="213"/>
      <c r="I116" s="214"/>
      <c r="J116" s="214"/>
      <c r="K116" s="215"/>
      <c r="L116" s="215"/>
    </row>
    <row r="117" spans="1:12" ht="14.25" customHeight="1">
      <c r="A117" s="208"/>
      <c r="B117" s="209"/>
      <c r="C117" s="210"/>
      <c r="D117" s="216"/>
      <c r="E117" s="217"/>
      <c r="F117" s="216"/>
      <c r="G117" s="209"/>
      <c r="H117" s="213"/>
      <c r="I117" s="214"/>
      <c r="J117" s="214"/>
      <c r="K117" s="215"/>
      <c r="L117" s="215"/>
    </row>
    <row r="118" spans="1:12" ht="14.25" customHeight="1">
      <c r="A118" s="208"/>
      <c r="B118" s="209"/>
      <c r="C118" s="210"/>
      <c r="D118" s="216"/>
      <c r="E118" s="217"/>
      <c r="F118" s="216"/>
      <c r="G118" s="209"/>
      <c r="H118" s="213"/>
      <c r="I118" s="214"/>
      <c r="J118" s="214"/>
      <c r="K118" s="215"/>
      <c r="L118" s="215"/>
    </row>
    <row r="119" spans="1:12" ht="14.25" customHeight="1">
      <c r="A119" s="208"/>
      <c r="B119" s="209"/>
      <c r="C119" s="210"/>
      <c r="D119" s="216"/>
      <c r="E119" s="217"/>
      <c r="F119" s="216"/>
      <c r="G119" s="209"/>
      <c r="H119" s="213"/>
      <c r="I119" s="214"/>
      <c r="J119" s="214"/>
      <c r="K119" s="215"/>
      <c r="L119" s="215"/>
    </row>
    <row r="120" spans="1:12" ht="14.25" customHeight="1">
      <c r="A120" s="209"/>
      <c r="B120" s="209"/>
      <c r="C120" s="210"/>
      <c r="D120" s="216"/>
      <c r="E120" s="217"/>
      <c r="F120" s="216"/>
      <c r="G120" s="209"/>
      <c r="H120" s="213"/>
      <c r="I120" s="214"/>
      <c r="J120" s="214"/>
      <c r="K120" s="215"/>
      <c r="L120" s="215"/>
    </row>
    <row r="121" spans="1:12" ht="14.25" customHeight="1">
      <c r="A121" s="209"/>
      <c r="B121" s="209"/>
      <c r="C121" s="210"/>
      <c r="D121" s="216"/>
      <c r="E121" s="217"/>
      <c r="F121" s="216"/>
      <c r="G121" s="209"/>
      <c r="H121" s="213"/>
      <c r="I121" s="214"/>
      <c r="J121" s="214"/>
      <c r="K121" s="215"/>
      <c r="L121" s="215"/>
    </row>
    <row r="122" spans="1:12" ht="14.25" customHeight="1">
      <c r="A122" s="209"/>
      <c r="B122" s="209"/>
      <c r="C122" s="210"/>
      <c r="D122" s="208"/>
      <c r="E122" s="209"/>
      <c r="F122" s="208"/>
      <c r="G122" s="209"/>
      <c r="H122" s="213"/>
      <c r="I122" s="214"/>
      <c r="J122" s="214"/>
      <c r="K122" s="215"/>
      <c r="L122" s="215"/>
    </row>
    <row r="123" spans="1:12" ht="14.25" customHeight="1">
      <c r="A123" s="209"/>
      <c r="B123" s="209"/>
      <c r="C123" s="210"/>
      <c r="D123" s="208"/>
      <c r="E123" s="209"/>
      <c r="F123" s="208"/>
      <c r="G123" s="209"/>
      <c r="H123" s="213"/>
      <c r="I123" s="214"/>
      <c r="J123" s="214"/>
      <c r="K123" s="215"/>
      <c r="L123" s="215"/>
    </row>
    <row r="124" spans="1:12" ht="14.25" customHeight="1">
      <c r="A124" s="209"/>
      <c r="B124" s="209"/>
      <c r="C124" s="210"/>
      <c r="D124" s="208"/>
      <c r="E124" s="209"/>
      <c r="F124" s="208"/>
      <c r="G124" s="209"/>
      <c r="H124" s="213"/>
      <c r="I124" s="214"/>
      <c r="J124" s="214"/>
      <c r="K124" s="215"/>
      <c r="L124" s="215"/>
    </row>
    <row r="125" spans="1:12" ht="14.25" customHeight="1">
      <c r="A125" s="209"/>
      <c r="B125" s="209"/>
      <c r="C125" s="210"/>
      <c r="D125" s="208"/>
      <c r="E125" s="209"/>
      <c r="F125" s="208"/>
      <c r="G125" s="209"/>
      <c r="H125" s="213"/>
      <c r="I125" s="214"/>
      <c r="J125" s="214"/>
      <c r="K125" s="215"/>
      <c r="L125" s="215"/>
    </row>
    <row r="126" spans="1:12" ht="14.25" customHeight="1">
      <c r="A126" s="209"/>
      <c r="B126" s="209"/>
      <c r="C126" s="210"/>
      <c r="D126" s="208"/>
      <c r="E126" s="209"/>
      <c r="F126" s="208"/>
      <c r="G126" s="209"/>
      <c r="H126" s="213"/>
      <c r="I126" s="214"/>
      <c r="J126" s="214"/>
      <c r="K126" s="215"/>
      <c r="L126" s="215"/>
    </row>
    <row r="127" spans="1:12" ht="14.25" customHeight="1">
      <c r="A127" s="209"/>
      <c r="B127" s="209"/>
      <c r="C127" s="210"/>
      <c r="D127" s="208"/>
      <c r="E127" s="209"/>
      <c r="F127" s="208"/>
      <c r="G127" s="209"/>
      <c r="H127" s="213"/>
      <c r="I127" s="214"/>
      <c r="J127" s="214"/>
      <c r="K127" s="215"/>
      <c r="L127" s="215"/>
    </row>
    <row r="128" spans="1:12" ht="14.25" customHeight="1">
      <c r="A128" s="209"/>
      <c r="B128" s="209"/>
      <c r="C128" s="210"/>
      <c r="D128" s="208"/>
      <c r="E128" s="209"/>
      <c r="F128" s="208"/>
      <c r="G128" s="209"/>
      <c r="H128" s="213"/>
      <c r="I128" s="214"/>
      <c r="J128" s="214"/>
      <c r="K128" s="215"/>
      <c r="L128" s="215"/>
    </row>
    <row r="129" spans="1:12" ht="14.25" customHeight="1">
      <c r="A129" s="209"/>
      <c r="B129" s="209"/>
      <c r="C129" s="210"/>
      <c r="D129" s="208"/>
      <c r="E129" s="209"/>
      <c r="F129" s="208"/>
      <c r="G129" s="209"/>
      <c r="H129" s="213"/>
      <c r="I129" s="214"/>
      <c r="J129" s="214"/>
      <c r="K129" s="215"/>
      <c r="L129" s="215"/>
    </row>
    <row r="130" spans="1:12" ht="14.25" customHeight="1">
      <c r="A130" s="209"/>
      <c r="B130" s="209"/>
      <c r="C130" s="210"/>
      <c r="D130" s="208"/>
      <c r="E130" s="209"/>
      <c r="F130" s="208"/>
      <c r="G130" s="209"/>
      <c r="H130" s="213"/>
      <c r="I130" s="214"/>
      <c r="J130" s="214"/>
      <c r="K130" s="215"/>
      <c r="L130" s="215"/>
    </row>
    <row r="131" spans="1:12" ht="14.25" customHeight="1">
      <c r="A131" s="209"/>
      <c r="B131" s="209"/>
      <c r="C131" s="210"/>
      <c r="D131" s="208"/>
      <c r="E131" s="209"/>
      <c r="F131" s="208"/>
      <c r="G131" s="209"/>
      <c r="H131" s="213"/>
      <c r="I131" s="214"/>
      <c r="J131" s="214"/>
      <c r="K131" s="215"/>
      <c r="L131" s="215"/>
    </row>
    <row r="132" spans="1:12" ht="14.25" customHeight="1">
      <c r="A132" s="209"/>
      <c r="B132" s="209"/>
      <c r="C132" s="210"/>
      <c r="D132" s="208"/>
      <c r="E132" s="209"/>
      <c r="F132" s="208"/>
      <c r="G132" s="209"/>
      <c r="H132" s="213"/>
      <c r="I132" s="214"/>
      <c r="J132" s="214"/>
      <c r="K132" s="215"/>
      <c r="L132" s="215"/>
    </row>
    <row r="133" spans="1:12" ht="14.25" customHeight="1">
      <c r="A133" s="209"/>
      <c r="B133" s="209"/>
      <c r="C133" s="210"/>
      <c r="D133" s="208"/>
      <c r="E133" s="209"/>
      <c r="F133" s="208"/>
      <c r="G133" s="209"/>
      <c r="H133" s="213"/>
      <c r="I133" s="214"/>
      <c r="J133" s="214"/>
      <c r="K133" s="215"/>
      <c r="L133" s="215"/>
    </row>
    <row r="134" spans="1:12" ht="14.25" customHeight="1">
      <c r="A134" s="209"/>
      <c r="B134" s="209"/>
      <c r="C134" s="210"/>
      <c r="D134" s="208"/>
      <c r="E134" s="209"/>
      <c r="F134" s="208"/>
      <c r="G134" s="209"/>
      <c r="H134" s="213"/>
      <c r="I134" s="214"/>
      <c r="J134" s="214"/>
      <c r="K134" s="215"/>
      <c r="L134" s="215"/>
    </row>
    <row r="135" spans="1:12" ht="14.25" customHeight="1">
      <c r="A135" s="209"/>
      <c r="B135" s="209"/>
      <c r="C135" s="210"/>
      <c r="D135" s="208"/>
      <c r="E135" s="209"/>
      <c r="F135" s="208"/>
      <c r="G135" s="209"/>
      <c r="H135" s="213"/>
      <c r="I135" s="214"/>
      <c r="J135" s="214"/>
      <c r="K135" s="215"/>
      <c r="L135" s="215"/>
    </row>
    <row r="136" spans="1:12" ht="14.25" customHeight="1">
      <c r="A136" s="209"/>
      <c r="B136" s="209"/>
      <c r="C136" s="210"/>
      <c r="D136" s="208"/>
      <c r="E136" s="209"/>
      <c r="F136" s="208"/>
      <c r="G136" s="209"/>
      <c r="H136" s="213"/>
      <c r="I136" s="214"/>
      <c r="J136" s="214"/>
      <c r="K136" s="215"/>
      <c r="L136" s="215"/>
    </row>
    <row r="137" spans="1:12" ht="14.25" customHeight="1">
      <c r="A137" s="209"/>
      <c r="B137" s="209"/>
      <c r="C137" s="210"/>
      <c r="D137" s="208"/>
      <c r="E137" s="209"/>
      <c r="F137" s="208"/>
      <c r="G137" s="209"/>
      <c r="H137" s="213"/>
      <c r="I137" s="214"/>
      <c r="J137" s="214"/>
      <c r="K137" s="215"/>
      <c r="L137" s="215"/>
    </row>
    <row r="138" spans="1:12" ht="14.25" customHeight="1">
      <c r="A138" s="209"/>
      <c r="B138" s="209"/>
      <c r="C138" s="210"/>
      <c r="D138" s="208"/>
      <c r="E138" s="209"/>
      <c r="F138" s="208"/>
      <c r="G138" s="209"/>
      <c r="H138" s="213"/>
      <c r="I138" s="214"/>
      <c r="J138" s="214"/>
      <c r="K138" s="215"/>
      <c r="L138" s="215"/>
    </row>
    <row r="139" spans="1:12" ht="14.25" customHeight="1">
      <c r="A139" s="209"/>
      <c r="B139" s="209"/>
      <c r="C139" s="210"/>
      <c r="D139" s="208"/>
      <c r="E139" s="209"/>
      <c r="F139" s="208"/>
      <c r="G139" s="209"/>
      <c r="H139" s="213"/>
      <c r="I139" s="214"/>
      <c r="J139" s="214"/>
      <c r="K139" s="215"/>
      <c r="L139" s="215"/>
    </row>
    <row r="140" spans="1:12" ht="14.25" customHeight="1">
      <c r="A140" s="209"/>
      <c r="B140" s="209"/>
      <c r="C140" s="210"/>
      <c r="D140" s="208"/>
      <c r="E140" s="209"/>
      <c r="F140" s="208"/>
      <c r="G140" s="209"/>
      <c r="H140" s="213"/>
      <c r="I140" s="214"/>
      <c r="J140" s="214"/>
      <c r="K140" s="215"/>
      <c r="L140" s="215"/>
    </row>
    <row r="141" spans="1:12" ht="14.25" customHeight="1">
      <c r="A141" s="209"/>
      <c r="B141" s="209"/>
      <c r="C141" s="210"/>
      <c r="D141" s="208"/>
      <c r="E141" s="209"/>
      <c r="F141" s="208"/>
      <c r="G141" s="209"/>
      <c r="H141" s="213"/>
      <c r="I141" s="214"/>
      <c r="J141" s="214"/>
      <c r="K141" s="215"/>
      <c r="L141" s="215"/>
    </row>
    <row r="142" spans="1:12" ht="14.25" customHeight="1">
      <c r="A142" s="209"/>
      <c r="B142" s="209"/>
      <c r="C142" s="210"/>
      <c r="D142" s="208"/>
      <c r="E142" s="209"/>
      <c r="F142" s="208"/>
      <c r="G142" s="209"/>
      <c r="H142" s="213"/>
      <c r="I142" s="214"/>
      <c r="J142" s="214"/>
      <c r="K142" s="215"/>
      <c r="L142" s="215"/>
    </row>
    <row r="143" spans="1:12" ht="14.25" customHeight="1">
      <c r="A143" s="209"/>
      <c r="B143" s="209"/>
      <c r="C143" s="210"/>
      <c r="D143" s="208"/>
      <c r="E143" s="209"/>
      <c r="F143" s="208"/>
      <c r="G143" s="209"/>
      <c r="H143" s="213"/>
      <c r="I143" s="214"/>
      <c r="J143" s="214"/>
      <c r="K143" s="215"/>
      <c r="L143" s="215"/>
    </row>
    <row r="144" spans="1:12" ht="14.25" customHeight="1">
      <c r="A144" s="209"/>
      <c r="B144" s="209"/>
      <c r="C144" s="210"/>
      <c r="D144" s="208"/>
      <c r="E144" s="209"/>
      <c r="F144" s="208"/>
      <c r="G144" s="209"/>
      <c r="H144" s="213"/>
      <c r="I144" s="214"/>
      <c r="J144" s="214"/>
      <c r="K144" s="215"/>
      <c r="L144" s="215"/>
    </row>
    <row r="145" spans="1:12" ht="14.25" customHeight="1">
      <c r="A145" s="209"/>
      <c r="B145" s="209"/>
      <c r="C145" s="210"/>
      <c r="D145" s="208"/>
      <c r="E145" s="209"/>
      <c r="F145" s="208"/>
      <c r="G145" s="209"/>
      <c r="H145" s="213"/>
      <c r="I145" s="214"/>
      <c r="J145" s="214"/>
      <c r="K145" s="215"/>
      <c r="L145" s="215"/>
    </row>
    <row r="146" spans="1:12" ht="14.25" customHeight="1">
      <c r="A146" s="209"/>
      <c r="B146" s="209"/>
      <c r="C146" s="210"/>
      <c r="D146" s="208"/>
      <c r="E146" s="209"/>
      <c r="F146" s="208"/>
      <c r="G146" s="209"/>
      <c r="H146" s="213"/>
      <c r="I146" s="214"/>
      <c r="J146" s="214"/>
      <c r="K146" s="215"/>
      <c r="L146" s="215"/>
    </row>
    <row r="147" spans="1:12" ht="14.25" customHeight="1">
      <c r="A147" s="209"/>
      <c r="B147" s="209"/>
      <c r="C147" s="210"/>
      <c r="D147" s="208"/>
      <c r="E147" s="209"/>
      <c r="F147" s="208"/>
      <c r="G147" s="209"/>
      <c r="H147" s="213"/>
      <c r="I147" s="214"/>
      <c r="J147" s="214"/>
      <c r="K147" s="215"/>
      <c r="L147" s="215"/>
    </row>
    <row r="148" spans="1:12" ht="14.25" customHeight="1">
      <c r="A148" s="209"/>
      <c r="B148" s="209"/>
      <c r="C148" s="210"/>
      <c r="D148" s="208"/>
      <c r="E148" s="209"/>
      <c r="F148" s="208"/>
      <c r="G148" s="209"/>
      <c r="H148" s="213"/>
      <c r="I148" s="214"/>
      <c r="J148" s="214"/>
      <c r="K148" s="215"/>
      <c r="L148" s="215"/>
    </row>
    <row r="149" spans="1:12" ht="14.25" customHeight="1">
      <c r="A149" s="209"/>
      <c r="B149" s="209"/>
      <c r="C149" s="210"/>
      <c r="D149" s="208"/>
      <c r="E149" s="209"/>
      <c r="F149" s="208"/>
      <c r="G149" s="209"/>
      <c r="H149" s="213"/>
      <c r="I149" s="214"/>
      <c r="J149" s="214"/>
      <c r="K149" s="215"/>
      <c r="L149" s="215"/>
    </row>
    <row r="150" spans="1:12" ht="14.25" customHeight="1">
      <c r="A150" s="209"/>
      <c r="B150" s="209"/>
      <c r="C150" s="210"/>
      <c r="D150" s="208"/>
      <c r="E150" s="209"/>
      <c r="F150" s="208"/>
      <c r="G150" s="209"/>
      <c r="H150" s="213"/>
      <c r="I150" s="214"/>
      <c r="J150" s="214"/>
      <c r="K150" s="215"/>
      <c r="L150" s="215"/>
    </row>
    <row r="151" spans="1:12" ht="14.25" customHeight="1">
      <c r="A151" s="209"/>
      <c r="B151" s="209"/>
      <c r="C151" s="210"/>
      <c r="D151" s="208"/>
      <c r="E151" s="209"/>
      <c r="F151" s="208"/>
      <c r="G151" s="209"/>
      <c r="H151" s="213"/>
      <c r="I151" s="214"/>
      <c r="J151" s="214"/>
      <c r="K151" s="215"/>
      <c r="L151" s="222"/>
    </row>
    <row r="152" spans="1:12" ht="14.25" customHeight="1">
      <c r="A152" s="209"/>
      <c r="B152" s="209"/>
      <c r="C152" s="210"/>
      <c r="D152" s="208"/>
      <c r="E152" s="209"/>
      <c r="F152" s="208"/>
      <c r="G152" s="209"/>
      <c r="H152" s="213"/>
      <c r="I152" s="214"/>
      <c r="J152" s="214"/>
      <c r="K152" s="215"/>
      <c r="L152" s="222"/>
    </row>
    <row r="153" spans="3:12" ht="14.25" customHeight="1">
      <c r="C153" s="218"/>
      <c r="D153" s="219"/>
      <c r="F153" s="219"/>
      <c r="H153" s="220"/>
      <c r="I153" s="221"/>
      <c r="J153" s="221"/>
      <c r="K153" s="222"/>
      <c r="L153" s="222"/>
    </row>
    <row r="154" spans="3:12" ht="14.25" customHeight="1">
      <c r="C154" s="218"/>
      <c r="D154" s="219"/>
      <c r="F154" s="219"/>
      <c r="H154" s="220"/>
      <c r="I154" s="221"/>
      <c r="J154" s="221"/>
      <c r="K154" s="222"/>
      <c r="L154" s="222"/>
    </row>
    <row r="155" spans="3:12" ht="14.25" customHeight="1">
      <c r="C155" s="218"/>
      <c r="D155" s="219"/>
      <c r="F155" s="219"/>
      <c r="H155" s="220"/>
      <c r="I155" s="221"/>
      <c r="J155" s="221"/>
      <c r="K155" s="222"/>
      <c r="L155" s="222"/>
    </row>
    <row r="156" spans="3:12" ht="14.25" customHeight="1">
      <c r="C156" s="218"/>
      <c r="D156" s="219"/>
      <c r="F156" s="219"/>
      <c r="H156" s="220"/>
      <c r="I156" s="221"/>
      <c r="J156" s="221"/>
      <c r="K156" s="222"/>
      <c r="L156" s="222"/>
    </row>
    <row r="157" spans="3:12" ht="14.25" customHeight="1">
      <c r="C157" s="218"/>
      <c r="D157" s="219"/>
      <c r="F157" s="219"/>
      <c r="H157" s="220"/>
      <c r="I157" s="221"/>
      <c r="J157" s="221"/>
      <c r="K157" s="222"/>
      <c r="L157" s="222"/>
    </row>
    <row r="158" spans="3:12" ht="14.25" customHeight="1">
      <c r="C158" s="218"/>
      <c r="D158" s="219"/>
      <c r="F158" s="219"/>
      <c r="H158" s="220"/>
      <c r="I158" s="221"/>
      <c r="J158" s="221"/>
      <c r="K158" s="222"/>
      <c r="L158" s="222"/>
    </row>
    <row r="159" spans="3:12" ht="14.25" customHeight="1">
      <c r="C159" s="218"/>
      <c r="D159" s="219"/>
      <c r="F159" s="219"/>
      <c r="H159" s="220"/>
      <c r="I159" s="221"/>
      <c r="J159" s="221"/>
      <c r="K159" s="222"/>
      <c r="L159" s="222"/>
    </row>
    <row r="160" spans="3:12" ht="14.25" customHeight="1">
      <c r="C160" s="218"/>
      <c r="D160" s="219"/>
      <c r="F160" s="219"/>
      <c r="H160" s="220"/>
      <c r="I160" s="221"/>
      <c r="J160" s="221"/>
      <c r="K160" s="222"/>
      <c r="L160" s="222"/>
    </row>
    <row r="161" spans="3:12" ht="14.25" customHeight="1">
      <c r="C161" s="218"/>
      <c r="D161" s="219"/>
      <c r="F161" s="219"/>
      <c r="H161" s="220"/>
      <c r="I161" s="221"/>
      <c r="J161" s="221"/>
      <c r="K161" s="222"/>
      <c r="L161" s="222"/>
    </row>
    <row r="162" spans="3:12" ht="14.25" customHeight="1">
      <c r="C162" s="218"/>
      <c r="D162" s="219"/>
      <c r="F162" s="219"/>
      <c r="H162" s="220"/>
      <c r="I162" s="221"/>
      <c r="J162" s="221"/>
      <c r="K162" s="222"/>
      <c r="L162" s="222"/>
    </row>
    <row r="163" spans="3:12" ht="14.25" customHeight="1">
      <c r="C163" s="218"/>
      <c r="D163" s="219"/>
      <c r="F163" s="219"/>
      <c r="H163" s="220"/>
      <c r="I163" s="221"/>
      <c r="J163" s="221"/>
      <c r="K163" s="222"/>
      <c r="L163" s="222"/>
    </row>
    <row r="164" spans="3:12" ht="14.25" customHeight="1">
      <c r="C164" s="218"/>
      <c r="D164" s="219"/>
      <c r="F164" s="219"/>
      <c r="H164" s="220"/>
      <c r="I164" s="221"/>
      <c r="J164" s="221"/>
      <c r="K164" s="222"/>
      <c r="L164" s="222"/>
    </row>
    <row r="165" spans="3:12" ht="14.25" customHeight="1">
      <c r="C165" s="218"/>
      <c r="D165" s="219"/>
      <c r="F165" s="219"/>
      <c r="H165" s="220"/>
      <c r="I165" s="221"/>
      <c r="J165" s="221"/>
      <c r="K165" s="222"/>
      <c r="L165" s="222"/>
    </row>
    <row r="166" spans="3:12" ht="14.25" customHeight="1">
      <c r="C166" s="218"/>
      <c r="D166" s="219"/>
      <c r="F166" s="219"/>
      <c r="H166" s="220"/>
      <c r="I166" s="221"/>
      <c r="J166" s="221"/>
      <c r="K166" s="222"/>
      <c r="L166" s="222"/>
    </row>
    <row r="167" spans="3:12" ht="14.25" customHeight="1">
      <c r="C167" s="218"/>
      <c r="D167" s="219"/>
      <c r="F167" s="219"/>
      <c r="H167" s="220"/>
      <c r="I167" s="221"/>
      <c r="J167" s="221"/>
      <c r="K167" s="222"/>
      <c r="L167" s="222"/>
    </row>
    <row r="168" spans="3:12" ht="14.25" customHeight="1">
      <c r="C168" s="218"/>
      <c r="D168" s="219"/>
      <c r="F168" s="219"/>
      <c r="H168" s="220"/>
      <c r="I168" s="221"/>
      <c r="J168" s="221"/>
      <c r="K168" s="222"/>
      <c r="L168" s="222"/>
    </row>
    <row r="169" spans="3:12" ht="14.25" customHeight="1">
      <c r="C169" s="218"/>
      <c r="D169" s="219"/>
      <c r="F169" s="219"/>
      <c r="H169" s="220"/>
      <c r="I169" s="221"/>
      <c r="J169" s="221"/>
      <c r="K169" s="222"/>
      <c r="L169" s="222"/>
    </row>
    <row r="170" spans="3:12" ht="14.25" customHeight="1">
      <c r="C170" s="218"/>
      <c r="D170" s="219"/>
      <c r="F170" s="219"/>
      <c r="H170" s="220"/>
      <c r="I170" s="221"/>
      <c r="J170" s="221"/>
      <c r="K170" s="222"/>
      <c r="L170" s="222"/>
    </row>
    <row r="171" spans="3:12" ht="14.25" customHeight="1">
      <c r="C171" s="218"/>
      <c r="D171" s="219"/>
      <c r="F171" s="219"/>
      <c r="H171" s="220"/>
      <c r="I171" s="221"/>
      <c r="J171" s="221"/>
      <c r="K171" s="222"/>
      <c r="L171" s="222"/>
    </row>
    <row r="172" spans="3:12" ht="14.25" customHeight="1">
      <c r="C172" s="218"/>
      <c r="D172" s="219"/>
      <c r="F172" s="219"/>
      <c r="H172" s="220"/>
      <c r="I172" s="221"/>
      <c r="J172" s="221"/>
      <c r="K172" s="222"/>
      <c r="L172" s="222"/>
    </row>
    <row r="173" spans="3:12" ht="14.25" customHeight="1">
      <c r="C173" s="218"/>
      <c r="D173" s="219"/>
      <c r="F173" s="219"/>
      <c r="H173" s="220"/>
      <c r="I173" s="221"/>
      <c r="J173" s="221"/>
      <c r="K173" s="222"/>
      <c r="L173" s="222"/>
    </row>
    <row r="174" spans="3:12" ht="14.25" customHeight="1">
      <c r="C174" s="218"/>
      <c r="D174" s="219"/>
      <c r="F174" s="219"/>
      <c r="H174" s="220"/>
      <c r="I174" s="221"/>
      <c r="J174" s="221"/>
      <c r="K174" s="222"/>
      <c r="L174" s="222"/>
    </row>
    <row r="175" spans="3:12" ht="14.25" customHeight="1">
      <c r="C175" s="218"/>
      <c r="D175" s="219"/>
      <c r="F175" s="219"/>
      <c r="H175" s="220"/>
      <c r="I175" s="221"/>
      <c r="J175" s="221"/>
      <c r="K175" s="222"/>
      <c r="L175" s="222"/>
    </row>
    <row r="176" spans="3:12" ht="14.25" customHeight="1">
      <c r="C176" s="218"/>
      <c r="D176" s="219"/>
      <c r="F176" s="219"/>
      <c r="H176" s="220"/>
      <c r="I176" s="221"/>
      <c r="J176" s="221"/>
      <c r="K176" s="222"/>
      <c r="L176" s="222"/>
    </row>
    <row r="177" spans="3:12" ht="14.25" customHeight="1">
      <c r="C177" s="218"/>
      <c r="D177" s="219"/>
      <c r="F177" s="219"/>
      <c r="H177" s="220"/>
      <c r="I177" s="221"/>
      <c r="J177" s="221"/>
      <c r="K177" s="222"/>
      <c r="L177" s="222"/>
    </row>
    <row r="178" spans="3:12" ht="14.25" customHeight="1">
      <c r="C178" s="218"/>
      <c r="D178" s="219"/>
      <c r="F178" s="219"/>
      <c r="H178" s="220"/>
      <c r="I178" s="221"/>
      <c r="J178" s="221"/>
      <c r="K178" s="222"/>
      <c r="L178" s="222"/>
    </row>
    <row r="179" spans="3:12" ht="14.25" customHeight="1">
      <c r="C179" s="218"/>
      <c r="D179" s="219"/>
      <c r="F179" s="219"/>
      <c r="H179" s="220"/>
      <c r="I179" s="221"/>
      <c r="J179" s="221"/>
      <c r="K179" s="222"/>
      <c r="L179" s="222"/>
    </row>
    <row r="180" spans="3:12" ht="14.25" customHeight="1">
      <c r="C180" s="218"/>
      <c r="D180" s="219"/>
      <c r="F180" s="219"/>
      <c r="H180" s="220"/>
      <c r="I180" s="221"/>
      <c r="J180" s="221"/>
      <c r="K180" s="222"/>
      <c r="L180" s="222"/>
    </row>
    <row r="181" spans="3:12" ht="14.25" customHeight="1">
      <c r="C181" s="218"/>
      <c r="D181" s="219"/>
      <c r="F181" s="219"/>
      <c r="H181" s="220"/>
      <c r="I181" s="221"/>
      <c r="J181" s="221"/>
      <c r="K181" s="222"/>
      <c r="L181" s="222"/>
    </row>
    <row r="182" spans="3:12" ht="14.25" customHeight="1">
      <c r="C182" s="218"/>
      <c r="D182" s="219"/>
      <c r="F182" s="219"/>
      <c r="H182" s="220"/>
      <c r="I182" s="221"/>
      <c r="J182" s="221"/>
      <c r="K182" s="222"/>
      <c r="L182" s="222"/>
    </row>
    <row r="183" spans="3:12" ht="14.25" customHeight="1">
      <c r="C183" s="218"/>
      <c r="D183" s="219"/>
      <c r="F183" s="219"/>
      <c r="H183" s="220"/>
      <c r="I183" s="221"/>
      <c r="J183" s="221"/>
      <c r="K183" s="222"/>
      <c r="L183" s="222"/>
    </row>
    <row r="184" spans="3:12" ht="14.25" customHeight="1">
      <c r="C184" s="218"/>
      <c r="D184" s="219"/>
      <c r="F184" s="219"/>
      <c r="H184" s="220"/>
      <c r="I184" s="221"/>
      <c r="J184" s="221"/>
      <c r="K184" s="222"/>
      <c r="L184" s="222"/>
    </row>
    <row r="185" spans="3:12" ht="14.25" customHeight="1">
      <c r="C185" s="218"/>
      <c r="D185" s="219"/>
      <c r="F185" s="219"/>
      <c r="H185" s="220"/>
      <c r="I185" s="221"/>
      <c r="J185" s="221"/>
      <c r="K185" s="222"/>
      <c r="L185" s="222"/>
    </row>
    <row r="186" spans="3:12" ht="14.25" customHeight="1">
      <c r="C186" s="218"/>
      <c r="D186" s="219"/>
      <c r="F186" s="219"/>
      <c r="H186" s="220"/>
      <c r="I186" s="221"/>
      <c r="J186" s="221"/>
      <c r="K186" s="222"/>
      <c r="L186" s="222"/>
    </row>
    <row r="187" spans="3:12" ht="14.25" customHeight="1">
      <c r="C187" s="218"/>
      <c r="D187" s="219"/>
      <c r="F187" s="219"/>
      <c r="H187" s="220"/>
      <c r="I187" s="221"/>
      <c r="J187" s="221"/>
      <c r="K187" s="222"/>
      <c r="L187" s="222"/>
    </row>
    <row r="188" spans="3:12" ht="14.25" customHeight="1">
      <c r="C188" s="218"/>
      <c r="D188" s="219"/>
      <c r="F188" s="219"/>
      <c r="H188" s="220"/>
      <c r="I188" s="221"/>
      <c r="J188" s="221"/>
      <c r="K188" s="222"/>
      <c r="L188" s="222"/>
    </row>
    <row r="189" spans="3:12" ht="14.25" customHeight="1">
      <c r="C189" s="218"/>
      <c r="D189" s="219"/>
      <c r="F189" s="219"/>
      <c r="H189" s="220"/>
      <c r="I189" s="221"/>
      <c r="J189" s="221"/>
      <c r="K189" s="222"/>
      <c r="L189" s="222"/>
    </row>
    <row r="190" spans="3:12" ht="14.25" customHeight="1">
      <c r="C190" s="218"/>
      <c r="D190" s="219"/>
      <c r="F190" s="219"/>
      <c r="H190" s="220"/>
      <c r="I190" s="221"/>
      <c r="J190" s="221"/>
      <c r="K190" s="222"/>
      <c r="L190" s="222"/>
    </row>
    <row r="191" spans="3:12" ht="14.25" customHeight="1">
      <c r="C191" s="218"/>
      <c r="D191" s="219"/>
      <c r="F191" s="219"/>
      <c r="H191" s="220"/>
      <c r="I191" s="221"/>
      <c r="J191" s="221"/>
      <c r="K191" s="222"/>
      <c r="L191" s="222"/>
    </row>
    <row r="192" spans="3:12" ht="14.25" customHeight="1">
      <c r="C192" s="218"/>
      <c r="D192" s="219"/>
      <c r="F192" s="219"/>
      <c r="H192" s="220"/>
      <c r="I192" s="221"/>
      <c r="J192" s="221"/>
      <c r="K192" s="222"/>
      <c r="L192" s="222"/>
    </row>
    <row r="193" spans="3:12" ht="14.25" customHeight="1">
      <c r="C193" s="218"/>
      <c r="D193" s="219"/>
      <c r="F193" s="219"/>
      <c r="H193" s="220"/>
      <c r="I193" s="221"/>
      <c r="J193" s="221"/>
      <c r="K193" s="222"/>
      <c r="L193" s="222"/>
    </row>
    <row r="194" spans="3:12" ht="14.25" customHeight="1">
      <c r="C194" s="218"/>
      <c r="D194" s="219"/>
      <c r="F194" s="219"/>
      <c r="H194" s="220"/>
      <c r="I194" s="221"/>
      <c r="J194" s="221"/>
      <c r="K194" s="222"/>
      <c r="L194" s="222"/>
    </row>
    <row r="195" spans="3:12" ht="14.25" customHeight="1">
      <c r="C195" s="218"/>
      <c r="D195" s="219"/>
      <c r="F195" s="219"/>
      <c r="H195" s="220"/>
      <c r="I195" s="221"/>
      <c r="J195" s="221"/>
      <c r="K195" s="222"/>
      <c r="L195" s="222"/>
    </row>
    <row r="196" spans="3:12" ht="14.25" customHeight="1">
      <c r="C196" s="218"/>
      <c r="D196" s="219"/>
      <c r="F196" s="219"/>
      <c r="H196" s="220"/>
      <c r="I196" s="221"/>
      <c r="J196" s="221"/>
      <c r="K196" s="222"/>
      <c r="L196" s="222"/>
    </row>
    <row r="197" spans="3:12" ht="14.25" customHeight="1">
      <c r="C197" s="218"/>
      <c r="D197" s="219"/>
      <c r="F197" s="219"/>
      <c r="H197" s="220"/>
      <c r="I197" s="221"/>
      <c r="J197" s="221"/>
      <c r="K197" s="222"/>
      <c r="L197" s="222"/>
    </row>
    <row r="198" spans="3:12" ht="14.25" customHeight="1">
      <c r="C198" s="218"/>
      <c r="D198" s="219"/>
      <c r="F198" s="219"/>
      <c r="H198" s="220"/>
      <c r="I198" s="221"/>
      <c r="J198" s="221"/>
      <c r="K198" s="222"/>
      <c r="L198" s="222"/>
    </row>
    <row r="199" spans="3:12" ht="14.25" customHeight="1">
      <c r="C199" s="218"/>
      <c r="D199" s="219"/>
      <c r="F199" s="219"/>
      <c r="H199" s="220"/>
      <c r="I199" s="221"/>
      <c r="J199" s="221"/>
      <c r="K199" s="222"/>
      <c r="L199" s="222"/>
    </row>
    <row r="200" spans="3:12" ht="14.25" customHeight="1">
      <c r="C200" s="218"/>
      <c r="D200" s="219"/>
      <c r="F200" s="219"/>
      <c r="H200" s="220"/>
      <c r="I200" s="221"/>
      <c r="J200" s="221"/>
      <c r="K200" s="222"/>
      <c r="L200" s="222"/>
    </row>
    <row r="201" spans="3:12" ht="14.25" customHeight="1">
      <c r="C201" s="218"/>
      <c r="D201" s="219"/>
      <c r="F201" s="219"/>
      <c r="H201" s="220"/>
      <c r="I201" s="221"/>
      <c r="J201" s="221"/>
      <c r="K201" s="222"/>
      <c r="L201" s="222"/>
    </row>
    <row r="202" spans="3:12" ht="14.25" customHeight="1">
      <c r="C202" s="218"/>
      <c r="D202" s="219"/>
      <c r="F202" s="219"/>
      <c r="H202" s="220"/>
      <c r="I202" s="221"/>
      <c r="J202" s="221"/>
      <c r="K202" s="222"/>
      <c r="L202" s="222"/>
    </row>
    <row r="203" spans="3:12" ht="14.25" customHeight="1">
      <c r="C203" s="218"/>
      <c r="D203" s="219"/>
      <c r="F203" s="219"/>
      <c r="H203" s="220"/>
      <c r="I203" s="221"/>
      <c r="J203" s="221"/>
      <c r="K203" s="222"/>
      <c r="L203" s="222"/>
    </row>
    <row r="204" spans="3:12" ht="14.25" customHeight="1">
      <c r="C204" s="218"/>
      <c r="D204" s="219"/>
      <c r="F204" s="219"/>
      <c r="H204" s="220"/>
      <c r="I204" s="221"/>
      <c r="J204" s="221"/>
      <c r="K204" s="222"/>
      <c r="L204" s="222"/>
    </row>
    <row r="205" spans="3:12" ht="14.25" customHeight="1">
      <c r="C205" s="218"/>
      <c r="D205" s="219"/>
      <c r="F205" s="219"/>
      <c r="H205" s="220"/>
      <c r="I205" s="221"/>
      <c r="J205" s="221"/>
      <c r="K205" s="222"/>
      <c r="L205" s="222"/>
    </row>
    <row r="206" spans="3:12" ht="14.25" customHeight="1">
      <c r="C206" s="218"/>
      <c r="D206" s="219"/>
      <c r="F206" s="219"/>
      <c r="H206" s="220"/>
      <c r="I206" s="221"/>
      <c r="J206" s="221"/>
      <c r="K206" s="222"/>
      <c r="L206" s="222"/>
    </row>
    <row r="207" spans="3:12" ht="14.25" customHeight="1">
      <c r="C207" s="218"/>
      <c r="D207" s="219"/>
      <c r="F207" s="219"/>
      <c r="H207" s="220"/>
      <c r="I207" s="221"/>
      <c r="J207" s="221"/>
      <c r="K207" s="222"/>
      <c r="L207" s="222"/>
    </row>
    <row r="208" spans="3:12" ht="14.25" customHeight="1">
      <c r="C208" s="218"/>
      <c r="D208" s="219"/>
      <c r="F208" s="219"/>
      <c r="H208" s="220"/>
      <c r="I208" s="221"/>
      <c r="J208" s="221"/>
      <c r="K208" s="222"/>
      <c r="L208" s="222"/>
    </row>
    <row r="209" spans="3:12" ht="14.25" customHeight="1">
      <c r="C209" s="218"/>
      <c r="D209" s="219"/>
      <c r="F209" s="219"/>
      <c r="H209" s="220"/>
      <c r="I209" s="221"/>
      <c r="J209" s="221"/>
      <c r="K209" s="222"/>
      <c r="L209" s="222"/>
    </row>
    <row r="210" spans="3:12" ht="14.25" customHeight="1">
      <c r="C210" s="218"/>
      <c r="D210" s="219"/>
      <c r="F210" s="219"/>
      <c r="H210" s="220"/>
      <c r="I210" s="221"/>
      <c r="J210" s="221"/>
      <c r="K210" s="222"/>
      <c r="L210" s="222"/>
    </row>
    <row r="211" spans="3:12" ht="14.25" customHeight="1">
      <c r="C211" s="218"/>
      <c r="D211" s="219"/>
      <c r="F211" s="219"/>
      <c r="H211" s="220"/>
      <c r="I211" s="221"/>
      <c r="J211" s="221"/>
      <c r="K211" s="222"/>
      <c r="L211" s="222"/>
    </row>
    <row r="212" spans="3:12" ht="14.25" customHeight="1">
      <c r="C212" s="218"/>
      <c r="D212" s="219"/>
      <c r="F212" s="219"/>
      <c r="H212" s="220"/>
      <c r="I212" s="221"/>
      <c r="J212" s="221"/>
      <c r="K212" s="222"/>
      <c r="L212" s="222"/>
    </row>
    <row r="213" spans="3:12" ht="14.25" customHeight="1">
      <c r="C213" s="218"/>
      <c r="D213" s="219"/>
      <c r="F213" s="219"/>
      <c r="H213" s="220"/>
      <c r="I213" s="221"/>
      <c r="J213" s="221"/>
      <c r="K213" s="222"/>
      <c r="L213" s="222"/>
    </row>
    <row r="214" spans="3:12" ht="14.25" customHeight="1">
      <c r="C214" s="218"/>
      <c r="D214" s="219"/>
      <c r="F214" s="219"/>
      <c r="H214" s="220"/>
      <c r="I214" s="221"/>
      <c r="J214" s="221"/>
      <c r="K214" s="222"/>
      <c r="L214" s="222"/>
    </row>
    <row r="215" spans="3:12" ht="14.25" customHeight="1">
      <c r="C215" s="218"/>
      <c r="D215" s="219"/>
      <c r="F215" s="219"/>
      <c r="H215" s="220"/>
      <c r="I215" s="221"/>
      <c r="J215" s="221"/>
      <c r="K215" s="222"/>
      <c r="L215" s="222"/>
    </row>
    <row r="216" spans="3:12" ht="14.25" customHeight="1">
      <c r="C216" s="218"/>
      <c r="D216" s="219"/>
      <c r="F216" s="219"/>
      <c r="H216" s="220"/>
      <c r="I216" s="221"/>
      <c r="J216" s="221"/>
      <c r="K216" s="222"/>
      <c r="L216" s="222"/>
    </row>
    <row r="217" spans="3:12" ht="14.25" customHeight="1">
      <c r="C217" s="218"/>
      <c r="D217" s="219"/>
      <c r="F217" s="219"/>
      <c r="H217" s="220"/>
      <c r="I217" s="221"/>
      <c r="J217" s="221"/>
      <c r="K217" s="222"/>
      <c r="L217" s="222"/>
    </row>
    <row r="218" spans="3:12" ht="14.25" customHeight="1">
      <c r="C218" s="218"/>
      <c r="D218" s="219"/>
      <c r="F218" s="219"/>
      <c r="H218" s="220"/>
      <c r="I218" s="221"/>
      <c r="J218" s="221"/>
      <c r="K218" s="222"/>
      <c r="L218" s="222"/>
    </row>
    <row r="219" spans="3:12" ht="14.25" customHeight="1">
      <c r="C219" s="218"/>
      <c r="D219" s="219"/>
      <c r="F219" s="219"/>
      <c r="H219" s="220"/>
      <c r="I219" s="221"/>
      <c r="J219" s="221"/>
      <c r="K219" s="222"/>
      <c r="L219" s="222"/>
    </row>
    <row r="220" spans="3:12" ht="14.25" customHeight="1">
      <c r="C220" s="218"/>
      <c r="D220" s="219"/>
      <c r="F220" s="219"/>
      <c r="H220" s="220"/>
      <c r="I220" s="221"/>
      <c r="J220" s="221"/>
      <c r="K220" s="222"/>
      <c r="L220" s="222"/>
    </row>
    <row r="221" spans="3:12" ht="14.25" customHeight="1">
      <c r="C221" s="218"/>
      <c r="D221" s="219"/>
      <c r="F221" s="219"/>
      <c r="H221" s="220"/>
      <c r="I221" s="221"/>
      <c r="J221" s="221"/>
      <c r="K221" s="222"/>
      <c r="L221" s="222"/>
    </row>
    <row r="222" spans="3:12" ht="14.25" customHeight="1">
      <c r="C222" s="218"/>
      <c r="D222" s="219"/>
      <c r="F222" s="219"/>
      <c r="H222" s="220"/>
      <c r="I222" s="221"/>
      <c r="J222" s="221"/>
      <c r="K222" s="222"/>
      <c r="L222" s="222"/>
    </row>
    <row r="223" spans="3:12" ht="14.25" customHeight="1">
      <c r="C223" s="218"/>
      <c r="D223" s="219"/>
      <c r="F223" s="219"/>
      <c r="H223" s="220"/>
      <c r="I223" s="221"/>
      <c r="J223" s="221"/>
      <c r="K223" s="222"/>
      <c r="L223" s="222"/>
    </row>
    <row r="224" spans="3:12" ht="14.25" customHeight="1">
      <c r="C224" s="218"/>
      <c r="D224" s="219"/>
      <c r="F224" s="219"/>
      <c r="H224" s="220"/>
      <c r="I224" s="221"/>
      <c r="J224" s="221"/>
      <c r="K224" s="222"/>
      <c r="L224" s="222"/>
    </row>
    <row r="225" spans="3:12" ht="14.25" customHeight="1">
      <c r="C225" s="218"/>
      <c r="D225" s="219"/>
      <c r="F225" s="219"/>
      <c r="H225" s="220"/>
      <c r="I225" s="221"/>
      <c r="J225" s="221"/>
      <c r="K225" s="222"/>
      <c r="L225" s="222"/>
    </row>
    <row r="226" spans="3:12" ht="14.25" customHeight="1">
      <c r="C226" s="218"/>
      <c r="D226" s="219"/>
      <c r="F226" s="219"/>
      <c r="H226" s="220"/>
      <c r="I226" s="221"/>
      <c r="J226" s="221"/>
      <c r="K226" s="222"/>
      <c r="L226" s="222"/>
    </row>
    <row r="227" spans="3:12" ht="14.25" customHeight="1">
      <c r="C227" s="218"/>
      <c r="D227" s="219"/>
      <c r="F227" s="219"/>
      <c r="H227" s="220"/>
      <c r="I227" s="221"/>
      <c r="J227" s="221"/>
      <c r="K227" s="222"/>
      <c r="L227" s="222"/>
    </row>
    <row r="228" spans="3:12" ht="14.25" customHeight="1">
      <c r="C228" s="218"/>
      <c r="D228" s="219"/>
      <c r="F228" s="219"/>
      <c r="H228" s="220"/>
      <c r="I228" s="221"/>
      <c r="J228" s="221"/>
      <c r="K228" s="222"/>
      <c r="L228" s="222"/>
    </row>
    <row r="229" spans="3:12" ht="14.25" customHeight="1">
      <c r="C229" s="218"/>
      <c r="D229" s="219"/>
      <c r="F229" s="219"/>
      <c r="H229" s="220"/>
      <c r="I229" s="221"/>
      <c r="J229" s="221"/>
      <c r="K229" s="222"/>
      <c r="L229" s="222"/>
    </row>
    <row r="230" spans="3:12" ht="14.25" customHeight="1">
      <c r="C230" s="218"/>
      <c r="D230" s="219"/>
      <c r="F230" s="219"/>
      <c r="H230" s="220"/>
      <c r="I230" s="221"/>
      <c r="J230" s="221"/>
      <c r="K230" s="222"/>
      <c r="L230" s="222"/>
    </row>
    <row r="231" spans="3:12" ht="14.25" customHeight="1">
      <c r="C231" s="218"/>
      <c r="D231" s="219"/>
      <c r="F231" s="219"/>
      <c r="H231" s="220"/>
      <c r="I231" s="221"/>
      <c r="J231" s="221"/>
      <c r="K231" s="222"/>
      <c r="L231" s="222"/>
    </row>
    <row r="232" spans="3:12" ht="14.25" customHeight="1">
      <c r="C232" s="218"/>
      <c r="D232" s="219"/>
      <c r="F232" s="219"/>
      <c r="H232" s="220"/>
      <c r="I232" s="221"/>
      <c r="J232" s="221"/>
      <c r="K232" s="222"/>
      <c r="L232" s="222"/>
    </row>
    <row r="233" spans="3:12" ht="14.25" customHeight="1">
      <c r="C233" s="218"/>
      <c r="D233" s="219"/>
      <c r="F233" s="219"/>
      <c r="H233" s="220"/>
      <c r="I233" s="221"/>
      <c r="J233" s="221"/>
      <c r="K233" s="222"/>
      <c r="L233" s="222"/>
    </row>
    <row r="234" spans="3:12" ht="14.25" customHeight="1">
      <c r="C234" s="218"/>
      <c r="D234" s="219"/>
      <c r="F234" s="219"/>
      <c r="H234" s="220"/>
      <c r="I234" s="221"/>
      <c r="J234" s="221"/>
      <c r="K234" s="222"/>
      <c r="L234" s="222"/>
    </row>
    <row r="235" spans="3:12" ht="14.25" customHeight="1">
      <c r="C235" s="218"/>
      <c r="D235" s="219"/>
      <c r="F235" s="219"/>
      <c r="H235" s="220"/>
      <c r="I235" s="221"/>
      <c r="J235" s="221"/>
      <c r="K235" s="222"/>
      <c r="L235" s="222"/>
    </row>
    <row r="236" spans="3:12" ht="14.25" customHeight="1">
      <c r="C236" s="218"/>
      <c r="D236" s="219"/>
      <c r="F236" s="219"/>
      <c r="H236" s="220"/>
      <c r="I236" s="221"/>
      <c r="J236" s="221"/>
      <c r="K236" s="222"/>
      <c r="L236" s="222"/>
    </row>
    <row r="237" spans="3:12" ht="14.25" customHeight="1">
      <c r="C237" s="218"/>
      <c r="D237" s="219"/>
      <c r="F237" s="219"/>
      <c r="H237" s="220"/>
      <c r="I237" s="221"/>
      <c r="J237" s="221"/>
      <c r="K237" s="222"/>
      <c r="L237" s="222"/>
    </row>
    <row r="238" spans="3:12" ht="14.25" customHeight="1">
      <c r="C238" s="218"/>
      <c r="D238" s="219"/>
      <c r="F238" s="219"/>
      <c r="H238" s="220"/>
      <c r="I238" s="221"/>
      <c r="J238" s="221"/>
      <c r="K238" s="222"/>
      <c r="L238" s="222"/>
    </row>
    <row r="239" spans="3:12" ht="14.25" customHeight="1">
      <c r="C239" s="218"/>
      <c r="D239" s="219"/>
      <c r="F239" s="219"/>
      <c r="H239" s="220"/>
      <c r="I239" s="221"/>
      <c r="J239" s="221"/>
      <c r="K239" s="222"/>
      <c r="L239" s="222"/>
    </row>
    <row r="240" spans="3:12" ht="14.25" customHeight="1">
      <c r="C240" s="218"/>
      <c r="D240" s="219"/>
      <c r="F240" s="219"/>
      <c r="H240" s="220"/>
      <c r="I240" s="221"/>
      <c r="J240" s="221"/>
      <c r="K240" s="222"/>
      <c r="L240" s="222"/>
    </row>
    <row r="241" spans="3:12" ht="14.25" customHeight="1">
      <c r="C241" s="218"/>
      <c r="D241" s="219"/>
      <c r="F241" s="219"/>
      <c r="H241" s="220"/>
      <c r="I241" s="221"/>
      <c r="J241" s="221"/>
      <c r="K241" s="222"/>
      <c r="L241" s="222"/>
    </row>
    <row r="242" spans="3:12" ht="14.25" customHeight="1">
      <c r="C242" s="218"/>
      <c r="D242" s="219"/>
      <c r="F242" s="219"/>
      <c r="H242" s="220"/>
      <c r="I242" s="221"/>
      <c r="J242" s="221"/>
      <c r="K242" s="222"/>
      <c r="L242" s="222"/>
    </row>
    <row r="243" spans="3:12" ht="14.25" customHeight="1">
      <c r="C243" s="218"/>
      <c r="D243" s="219"/>
      <c r="F243" s="219"/>
      <c r="H243" s="220"/>
      <c r="I243" s="221"/>
      <c r="J243" s="221"/>
      <c r="K243" s="222"/>
      <c r="L243" s="222"/>
    </row>
    <row r="244" spans="3:12" ht="14.25" customHeight="1">
      <c r="C244" s="218"/>
      <c r="D244" s="219"/>
      <c r="F244" s="219"/>
      <c r="H244" s="220"/>
      <c r="I244" s="221"/>
      <c r="J244" s="221"/>
      <c r="K244" s="222"/>
      <c r="L244" s="222"/>
    </row>
    <row r="245" spans="3:12" ht="14.25" customHeight="1">
      <c r="C245" s="218"/>
      <c r="D245" s="219"/>
      <c r="F245" s="219"/>
      <c r="H245" s="220"/>
      <c r="I245" s="221"/>
      <c r="J245" s="221"/>
      <c r="K245" s="222"/>
      <c r="L245" s="222"/>
    </row>
    <row r="246" spans="3:12" ht="14.25" customHeight="1">
      <c r="C246" s="218"/>
      <c r="D246" s="219"/>
      <c r="F246" s="219"/>
      <c r="H246" s="220"/>
      <c r="I246" s="221"/>
      <c r="J246" s="221"/>
      <c r="K246" s="222"/>
      <c r="L246" s="222"/>
    </row>
    <row r="247" spans="3:12" ht="14.25" customHeight="1">
      <c r="C247" s="218"/>
      <c r="D247" s="219"/>
      <c r="F247" s="219"/>
      <c r="H247" s="220"/>
      <c r="I247" s="221"/>
      <c r="J247" s="221"/>
      <c r="K247" s="222"/>
      <c r="L247" s="222"/>
    </row>
    <row r="248" spans="3:12" ht="14.25" customHeight="1">
      <c r="C248" s="218"/>
      <c r="D248" s="219"/>
      <c r="F248" s="219"/>
      <c r="H248" s="220"/>
      <c r="I248" s="221"/>
      <c r="J248" s="221"/>
      <c r="K248" s="222"/>
      <c r="L248" s="222"/>
    </row>
    <row r="249" spans="3:12" ht="14.25" customHeight="1">
      <c r="C249" s="218"/>
      <c r="D249" s="219"/>
      <c r="F249" s="219"/>
      <c r="H249" s="220"/>
      <c r="I249" s="221"/>
      <c r="J249" s="221"/>
      <c r="K249" s="222"/>
      <c r="L249" s="222"/>
    </row>
    <row r="250" spans="3:12" ht="14.25" customHeight="1">
      <c r="C250" s="218"/>
      <c r="D250" s="219"/>
      <c r="F250" s="219"/>
      <c r="H250" s="220"/>
      <c r="I250" s="221"/>
      <c r="J250" s="221"/>
      <c r="K250" s="222"/>
      <c r="L250" s="222"/>
    </row>
    <row r="251" spans="3:12" ht="14.25" customHeight="1">
      <c r="C251" s="218"/>
      <c r="D251" s="219"/>
      <c r="F251" s="219"/>
      <c r="H251" s="220"/>
      <c r="I251" s="221"/>
      <c r="J251" s="221"/>
      <c r="K251" s="222"/>
      <c r="L251" s="222"/>
    </row>
    <row r="252" spans="3:12" ht="14.25" customHeight="1">
      <c r="C252" s="218"/>
      <c r="D252" s="219"/>
      <c r="F252" s="219"/>
      <c r="H252" s="220"/>
      <c r="I252" s="221"/>
      <c r="J252" s="221"/>
      <c r="K252" s="222"/>
      <c r="L252" s="222"/>
    </row>
    <row r="253" spans="3:12" ht="14.25" customHeight="1">
      <c r="C253" s="218"/>
      <c r="D253" s="219"/>
      <c r="F253" s="219"/>
      <c r="H253" s="220"/>
      <c r="I253" s="221"/>
      <c r="J253" s="221"/>
      <c r="K253" s="222"/>
      <c r="L253" s="222"/>
    </row>
    <row r="254" spans="3:12" ht="14.25" customHeight="1">
      <c r="C254" s="218"/>
      <c r="D254" s="219"/>
      <c r="F254" s="219"/>
      <c r="H254" s="220"/>
      <c r="I254" s="221"/>
      <c r="J254" s="221"/>
      <c r="K254" s="222"/>
      <c r="L254" s="222"/>
    </row>
    <row r="255" spans="3:12" ht="14.25" customHeight="1">
      <c r="C255" s="218"/>
      <c r="D255" s="219"/>
      <c r="F255" s="219"/>
      <c r="H255" s="220"/>
      <c r="I255" s="221"/>
      <c r="J255" s="221"/>
      <c r="K255" s="222"/>
      <c r="L255" s="222"/>
    </row>
    <row r="256" spans="3:12" ht="14.25" customHeight="1">
      <c r="C256" s="218"/>
      <c r="D256" s="219"/>
      <c r="F256" s="219"/>
      <c r="H256" s="220"/>
      <c r="I256" s="221"/>
      <c r="J256" s="221"/>
      <c r="K256" s="222"/>
      <c r="L256" s="222"/>
    </row>
    <row r="257" spans="3:12" ht="14.25" customHeight="1">
      <c r="C257" s="218"/>
      <c r="D257" s="219"/>
      <c r="F257" s="219"/>
      <c r="H257" s="220"/>
      <c r="I257" s="221"/>
      <c r="J257" s="221"/>
      <c r="K257" s="222"/>
      <c r="L257" s="222"/>
    </row>
    <row r="258" spans="3:12" ht="14.25" customHeight="1">
      <c r="C258" s="218"/>
      <c r="D258" s="219"/>
      <c r="F258" s="219"/>
      <c r="H258" s="220"/>
      <c r="I258" s="221"/>
      <c r="J258" s="221"/>
      <c r="K258" s="222"/>
      <c r="L258" s="222"/>
    </row>
    <row r="259" spans="3:12" ht="14.25" customHeight="1">
      <c r="C259" s="218"/>
      <c r="D259" s="219"/>
      <c r="F259" s="219"/>
      <c r="H259" s="220"/>
      <c r="I259" s="221"/>
      <c r="J259" s="221"/>
      <c r="K259" s="222"/>
      <c r="L259" s="222"/>
    </row>
    <row r="260" spans="3:12" ht="14.25" customHeight="1">
      <c r="C260" s="218"/>
      <c r="D260" s="219"/>
      <c r="F260" s="219"/>
      <c r="H260" s="220"/>
      <c r="I260" s="221"/>
      <c r="J260" s="221"/>
      <c r="K260" s="222"/>
      <c r="L260" s="222"/>
    </row>
    <row r="261" spans="3:12" ht="14.25" customHeight="1">
      <c r="C261" s="218"/>
      <c r="D261" s="219"/>
      <c r="F261" s="219"/>
      <c r="H261" s="220"/>
      <c r="I261" s="221"/>
      <c r="J261" s="221"/>
      <c r="K261" s="222"/>
      <c r="L261" s="222"/>
    </row>
    <row r="262" spans="3:12" ht="14.25" customHeight="1">
      <c r="C262" s="218"/>
      <c r="D262" s="219"/>
      <c r="F262" s="219"/>
      <c r="H262" s="220"/>
      <c r="I262" s="221"/>
      <c r="J262" s="221"/>
      <c r="K262" s="222"/>
      <c r="L262" s="222"/>
    </row>
    <row r="263" spans="3:12" ht="14.25" customHeight="1">
      <c r="C263" s="218"/>
      <c r="D263" s="219"/>
      <c r="F263" s="219"/>
      <c r="H263" s="220"/>
      <c r="I263" s="221"/>
      <c r="J263" s="221"/>
      <c r="K263" s="222"/>
      <c r="L263" s="222"/>
    </row>
    <row r="264" spans="3:12" ht="14.25" customHeight="1">
      <c r="C264" s="218"/>
      <c r="D264" s="219"/>
      <c r="F264" s="219"/>
      <c r="H264" s="220"/>
      <c r="I264" s="221"/>
      <c r="J264" s="221"/>
      <c r="K264" s="222"/>
      <c r="L264" s="222"/>
    </row>
    <row r="265" spans="3:12" ht="14.25" customHeight="1">
      <c r="C265" s="218"/>
      <c r="D265" s="219"/>
      <c r="F265" s="219"/>
      <c r="H265" s="220"/>
      <c r="I265" s="221"/>
      <c r="J265" s="221"/>
      <c r="K265" s="222"/>
      <c r="L265" s="222"/>
    </row>
    <row r="266" spans="3:12" ht="14.25" customHeight="1">
      <c r="C266" s="218"/>
      <c r="D266" s="219"/>
      <c r="F266" s="219"/>
      <c r="H266" s="220"/>
      <c r="I266" s="221"/>
      <c r="J266" s="221"/>
      <c r="K266" s="222"/>
      <c r="L266" s="222"/>
    </row>
    <row r="267" spans="3:12" ht="14.25" customHeight="1">
      <c r="C267" s="218"/>
      <c r="D267" s="219"/>
      <c r="F267" s="219"/>
      <c r="H267" s="220"/>
      <c r="I267" s="221"/>
      <c r="J267" s="221"/>
      <c r="K267" s="222"/>
      <c r="L267" s="222"/>
    </row>
    <row r="268" spans="3:12" ht="14.25" customHeight="1">
      <c r="C268" s="218"/>
      <c r="D268" s="219"/>
      <c r="F268" s="219"/>
      <c r="H268" s="220"/>
      <c r="I268" s="221"/>
      <c r="J268" s="221"/>
      <c r="K268" s="222"/>
      <c r="L268" s="222"/>
    </row>
    <row r="269" spans="3:12" ht="14.25" customHeight="1">
      <c r="C269" s="218"/>
      <c r="D269" s="219"/>
      <c r="F269" s="219"/>
      <c r="H269" s="220"/>
      <c r="I269" s="221"/>
      <c r="J269" s="221"/>
      <c r="K269" s="222"/>
      <c r="L269" s="222"/>
    </row>
    <row r="270" spans="3:12" ht="14.25" customHeight="1">
      <c r="C270" s="218"/>
      <c r="D270" s="219"/>
      <c r="F270" s="219"/>
      <c r="H270" s="220"/>
      <c r="I270" s="221"/>
      <c r="J270" s="221"/>
      <c r="K270" s="222"/>
      <c r="L270" s="222"/>
    </row>
    <row r="271" spans="3:12" ht="14.25" customHeight="1">
      <c r="C271" s="218"/>
      <c r="D271" s="219"/>
      <c r="F271" s="219"/>
      <c r="H271" s="220"/>
      <c r="I271" s="221"/>
      <c r="J271" s="221"/>
      <c r="K271" s="222"/>
      <c r="L271" s="222"/>
    </row>
    <row r="272" spans="3:12" ht="14.25" customHeight="1">
      <c r="C272" s="218"/>
      <c r="D272" s="219"/>
      <c r="F272" s="219"/>
      <c r="H272" s="220"/>
      <c r="I272" s="221"/>
      <c r="J272" s="221"/>
      <c r="K272" s="222"/>
      <c r="L272" s="222"/>
    </row>
    <row r="273" spans="3:12" ht="14.25" customHeight="1">
      <c r="C273" s="218"/>
      <c r="D273" s="219"/>
      <c r="F273" s="219"/>
      <c r="H273" s="220"/>
      <c r="I273" s="221"/>
      <c r="J273" s="221"/>
      <c r="K273" s="222"/>
      <c r="L273" s="222"/>
    </row>
    <row r="274" spans="3:12" ht="14.25" customHeight="1">
      <c r="C274" s="218"/>
      <c r="D274" s="219"/>
      <c r="F274" s="219"/>
      <c r="H274" s="220"/>
      <c r="I274" s="221"/>
      <c r="J274" s="221"/>
      <c r="K274" s="222"/>
      <c r="L274" s="222"/>
    </row>
    <row r="275" spans="3:12" ht="14.25" customHeight="1">
      <c r="C275" s="218"/>
      <c r="D275" s="219"/>
      <c r="F275" s="219"/>
      <c r="H275" s="220"/>
      <c r="I275" s="221"/>
      <c r="J275" s="221"/>
      <c r="K275" s="222"/>
      <c r="L275" s="222"/>
    </row>
    <row r="276" spans="3:12" ht="14.25" customHeight="1">
      <c r="C276" s="218"/>
      <c r="D276" s="219"/>
      <c r="F276" s="219"/>
      <c r="H276" s="220"/>
      <c r="I276" s="221"/>
      <c r="J276" s="221"/>
      <c r="K276" s="222"/>
      <c r="L276" s="222"/>
    </row>
    <row r="277" spans="3:12" ht="14.25" customHeight="1">
      <c r="C277" s="218"/>
      <c r="D277" s="219"/>
      <c r="F277" s="219"/>
      <c r="H277" s="220"/>
      <c r="I277" s="221"/>
      <c r="J277" s="221"/>
      <c r="K277" s="222"/>
      <c r="L277" s="222"/>
    </row>
    <row r="278" spans="3:12" ht="14.25" customHeight="1">
      <c r="C278" s="218"/>
      <c r="D278" s="219"/>
      <c r="F278" s="219"/>
      <c r="H278" s="220"/>
      <c r="I278" s="221"/>
      <c r="J278" s="221"/>
      <c r="K278" s="222"/>
      <c r="L278" s="222"/>
    </row>
    <row r="279" spans="3:12" ht="14.25" customHeight="1">
      <c r="C279" s="218"/>
      <c r="D279" s="219"/>
      <c r="F279" s="219"/>
      <c r="H279" s="220"/>
      <c r="I279" s="221"/>
      <c r="J279" s="221"/>
      <c r="K279" s="222"/>
      <c r="L279" s="222"/>
    </row>
    <row r="280" spans="3:12" ht="14.25" customHeight="1">
      <c r="C280" s="218"/>
      <c r="D280" s="219"/>
      <c r="F280" s="219"/>
      <c r="H280" s="220"/>
      <c r="I280" s="221"/>
      <c r="J280" s="221"/>
      <c r="K280" s="222"/>
      <c r="L280" s="222"/>
    </row>
    <row r="281" spans="3:12" ht="14.25" customHeight="1">
      <c r="C281" s="218"/>
      <c r="D281" s="219"/>
      <c r="F281" s="219"/>
      <c r="H281" s="220"/>
      <c r="I281" s="221"/>
      <c r="J281" s="221"/>
      <c r="K281" s="222"/>
      <c r="L281" s="222"/>
    </row>
    <row r="282" spans="3:12" ht="14.25" customHeight="1">
      <c r="C282" s="218"/>
      <c r="D282" s="219"/>
      <c r="F282" s="219"/>
      <c r="H282" s="220"/>
      <c r="I282" s="221"/>
      <c r="J282" s="221"/>
      <c r="K282" s="222"/>
      <c r="L282" s="222"/>
    </row>
    <row r="283" spans="3:12" ht="14.25" customHeight="1">
      <c r="C283" s="218"/>
      <c r="D283" s="219"/>
      <c r="F283" s="219"/>
      <c r="H283" s="220"/>
      <c r="I283" s="221"/>
      <c r="J283" s="221"/>
      <c r="K283" s="222"/>
      <c r="L283" s="222"/>
    </row>
    <row r="284" spans="3:12" ht="14.25" customHeight="1">
      <c r="C284" s="218"/>
      <c r="D284" s="219"/>
      <c r="F284" s="219"/>
      <c r="H284" s="220"/>
      <c r="I284" s="221"/>
      <c r="J284" s="221"/>
      <c r="K284" s="222"/>
      <c r="L284" s="222"/>
    </row>
    <row r="285" spans="3:12" ht="14.25" customHeight="1">
      <c r="C285" s="218"/>
      <c r="D285" s="219"/>
      <c r="F285" s="219"/>
      <c r="H285" s="220"/>
      <c r="I285" s="221"/>
      <c r="J285" s="221"/>
      <c r="K285" s="222"/>
      <c r="L285" s="222"/>
    </row>
    <row r="286" spans="3:12" ht="14.25" customHeight="1">
      <c r="C286" s="218"/>
      <c r="D286" s="219"/>
      <c r="F286" s="219"/>
      <c r="H286" s="220"/>
      <c r="I286" s="221"/>
      <c r="J286" s="221"/>
      <c r="K286" s="222"/>
      <c r="L286" s="222"/>
    </row>
    <row r="287" spans="3:12" ht="14.25" customHeight="1">
      <c r="C287" s="218"/>
      <c r="D287" s="219"/>
      <c r="F287" s="219"/>
      <c r="H287" s="220"/>
      <c r="I287" s="221"/>
      <c r="J287" s="221"/>
      <c r="K287" s="222"/>
      <c r="L287" s="221"/>
    </row>
    <row r="288" spans="3:12" ht="14.25" customHeight="1">
      <c r="C288" s="218"/>
      <c r="D288" s="219"/>
      <c r="F288" s="219"/>
      <c r="H288" s="220"/>
      <c r="I288" s="221"/>
      <c r="J288" s="221"/>
      <c r="K288" s="222"/>
      <c r="L288" s="221"/>
    </row>
    <row r="289" spans="3:12" ht="14.25" customHeight="1">
      <c r="C289" s="218"/>
      <c r="D289" s="219"/>
      <c r="F289" s="219"/>
      <c r="H289" s="220"/>
      <c r="I289" s="221"/>
      <c r="J289" s="221"/>
      <c r="K289" s="221"/>
      <c r="L289" s="221"/>
    </row>
    <row r="290" spans="3:12" ht="14.25" customHeight="1">
      <c r="C290" s="218"/>
      <c r="D290" s="219"/>
      <c r="F290" s="219"/>
      <c r="H290" s="220"/>
      <c r="I290" s="221"/>
      <c r="J290" s="221"/>
      <c r="K290" s="221"/>
      <c r="L290" s="221"/>
    </row>
    <row r="291" spans="3:12" ht="14.25" customHeight="1">
      <c r="C291" s="218"/>
      <c r="D291" s="219"/>
      <c r="F291" s="219"/>
      <c r="H291" s="220"/>
      <c r="I291" s="221"/>
      <c r="J291" s="221"/>
      <c r="K291" s="221"/>
      <c r="L291" s="221"/>
    </row>
    <row r="292" spans="3:12" ht="14.25" customHeight="1">
      <c r="C292" s="218"/>
      <c r="D292" s="219"/>
      <c r="F292" s="219"/>
      <c r="H292" s="220"/>
      <c r="I292" s="221"/>
      <c r="J292" s="221"/>
      <c r="K292" s="221"/>
      <c r="L292" s="221"/>
    </row>
    <row r="293" spans="3:12" ht="14.25" customHeight="1">
      <c r="C293" s="218"/>
      <c r="D293" s="219"/>
      <c r="F293" s="219"/>
      <c r="H293" s="220"/>
      <c r="I293" s="221"/>
      <c r="J293" s="221"/>
      <c r="K293" s="221"/>
      <c r="L293" s="221"/>
    </row>
    <row r="294" spans="3:12" ht="14.25" customHeight="1">
      <c r="C294" s="218"/>
      <c r="D294" s="219"/>
      <c r="F294" s="219"/>
      <c r="H294" s="220"/>
      <c r="I294" s="221"/>
      <c r="J294" s="221"/>
      <c r="K294" s="221"/>
      <c r="L294" s="221"/>
    </row>
    <row r="295" spans="3:12" ht="14.25" customHeight="1">
      <c r="C295" s="218"/>
      <c r="D295" s="219"/>
      <c r="F295" s="219"/>
      <c r="H295" s="220"/>
      <c r="I295" s="221"/>
      <c r="J295" s="221"/>
      <c r="K295" s="221"/>
      <c r="L295" s="221"/>
    </row>
    <row r="296" spans="3:12" ht="14.25" customHeight="1">
      <c r="C296" s="218"/>
      <c r="D296" s="219"/>
      <c r="F296" s="219"/>
      <c r="H296" s="220"/>
      <c r="I296" s="221"/>
      <c r="J296" s="221"/>
      <c r="K296" s="221"/>
      <c r="L296" s="221"/>
    </row>
    <row r="297" spans="3:12" ht="14.25" customHeight="1">
      <c r="C297" s="218"/>
      <c r="D297" s="219"/>
      <c r="F297" s="219"/>
      <c r="H297" s="220"/>
      <c r="I297" s="221"/>
      <c r="J297" s="221"/>
      <c r="K297" s="221"/>
      <c r="L297" s="221"/>
    </row>
    <row r="298" spans="3:12" ht="14.25" customHeight="1">
      <c r="C298" s="218"/>
      <c r="D298" s="219"/>
      <c r="F298" s="219"/>
      <c r="H298" s="220"/>
      <c r="I298" s="221"/>
      <c r="J298" s="221"/>
      <c r="K298" s="221"/>
      <c r="L298" s="221"/>
    </row>
    <row r="299" spans="3:12" ht="14.25" customHeight="1">
      <c r="C299" s="218"/>
      <c r="D299" s="219"/>
      <c r="F299" s="219"/>
      <c r="H299" s="220"/>
      <c r="I299" s="221"/>
      <c r="J299" s="221"/>
      <c r="K299" s="221"/>
      <c r="L299" s="221"/>
    </row>
    <row r="300" spans="3:12" ht="14.25" customHeight="1">
      <c r="C300" s="218"/>
      <c r="D300" s="219"/>
      <c r="F300" s="219"/>
      <c r="H300" s="220"/>
      <c r="I300" s="221"/>
      <c r="J300" s="221"/>
      <c r="K300" s="221"/>
      <c r="L300" s="221"/>
    </row>
    <row r="301" spans="3:12" ht="14.25" customHeight="1">
      <c r="C301" s="218"/>
      <c r="D301" s="219"/>
      <c r="F301" s="219"/>
      <c r="H301" s="220"/>
      <c r="I301" s="221"/>
      <c r="J301" s="221"/>
      <c r="K301" s="221"/>
      <c r="L301" s="221"/>
    </row>
    <row r="302" spans="3:12" ht="14.25" customHeight="1">
      <c r="C302" s="218"/>
      <c r="D302" s="219"/>
      <c r="F302" s="219"/>
      <c r="H302" s="220"/>
      <c r="I302" s="221"/>
      <c r="J302" s="221"/>
      <c r="K302" s="221"/>
      <c r="L302" s="221"/>
    </row>
    <row r="303" spans="3:12" ht="14.25" customHeight="1">
      <c r="C303" s="218"/>
      <c r="D303" s="219"/>
      <c r="F303" s="219"/>
      <c r="H303" s="220"/>
      <c r="I303" s="221"/>
      <c r="J303" s="221"/>
      <c r="K303" s="221"/>
      <c r="L303" s="221"/>
    </row>
    <row r="304" spans="3:12" ht="14.25" customHeight="1">
      <c r="C304" s="218"/>
      <c r="D304" s="219"/>
      <c r="F304" s="219"/>
      <c r="H304" s="220"/>
      <c r="I304" s="221"/>
      <c r="J304" s="221"/>
      <c r="K304" s="221"/>
      <c r="L304" s="221"/>
    </row>
    <row r="305" spans="3:12" ht="14.25" customHeight="1">
      <c r="C305" s="218"/>
      <c r="D305" s="219"/>
      <c r="F305" s="219"/>
      <c r="H305" s="220"/>
      <c r="I305" s="221"/>
      <c r="J305" s="221"/>
      <c r="K305" s="221"/>
      <c r="L305" s="221"/>
    </row>
    <row r="306" spans="3:12" ht="14.25" customHeight="1">
      <c r="C306" s="218"/>
      <c r="D306" s="219"/>
      <c r="F306" s="219"/>
      <c r="H306" s="220"/>
      <c r="I306" s="221"/>
      <c r="J306" s="221"/>
      <c r="K306" s="221"/>
      <c r="L306" s="221"/>
    </row>
    <row r="307" spans="3:12" ht="14.25" customHeight="1">
      <c r="C307" s="218"/>
      <c r="D307" s="219"/>
      <c r="F307" s="219"/>
      <c r="H307" s="220"/>
      <c r="I307" s="221"/>
      <c r="J307" s="221"/>
      <c r="K307" s="221"/>
      <c r="L307" s="221"/>
    </row>
    <row r="308" spans="3:12" ht="14.25" customHeight="1">
      <c r="C308" s="218"/>
      <c r="D308" s="219"/>
      <c r="F308" s="219"/>
      <c r="H308" s="220"/>
      <c r="I308" s="221"/>
      <c r="J308" s="221"/>
      <c r="K308" s="221"/>
      <c r="L308" s="221"/>
    </row>
    <row r="309" spans="3:12" ht="14.25" customHeight="1">
      <c r="C309" s="218"/>
      <c r="D309" s="219"/>
      <c r="F309" s="219"/>
      <c r="H309" s="220"/>
      <c r="I309" s="221"/>
      <c r="J309" s="221"/>
      <c r="K309" s="221"/>
      <c r="L309" s="221"/>
    </row>
    <row r="310" spans="3:12" ht="14.25" customHeight="1">
      <c r="C310" s="218"/>
      <c r="D310" s="219"/>
      <c r="F310" s="219"/>
      <c r="H310" s="220"/>
      <c r="I310" s="221"/>
      <c r="J310" s="221"/>
      <c r="K310" s="221"/>
      <c r="L310" s="221"/>
    </row>
    <row r="311" spans="3:12" ht="14.25" customHeight="1">
      <c r="C311" s="218"/>
      <c r="D311" s="219"/>
      <c r="F311" s="219"/>
      <c r="H311" s="220"/>
      <c r="I311" s="221"/>
      <c r="J311" s="221"/>
      <c r="K311" s="221"/>
      <c r="L311" s="221"/>
    </row>
    <row r="312" spans="3:12" ht="14.25" customHeight="1">
      <c r="C312" s="218"/>
      <c r="D312" s="219"/>
      <c r="F312" s="219"/>
      <c r="H312" s="220"/>
      <c r="I312" s="221"/>
      <c r="J312" s="221"/>
      <c r="K312" s="221"/>
      <c r="L312" s="221"/>
    </row>
    <row r="313" spans="3:12" ht="14.25" customHeight="1">
      <c r="C313" s="218"/>
      <c r="D313" s="219"/>
      <c r="F313" s="219"/>
      <c r="H313" s="220"/>
      <c r="I313" s="221"/>
      <c r="J313" s="221"/>
      <c r="K313" s="221"/>
      <c r="L313" s="221"/>
    </row>
    <row r="314" spans="3:12" ht="14.25" customHeight="1">
      <c r="C314" s="218"/>
      <c r="D314" s="219"/>
      <c r="F314" s="219"/>
      <c r="H314" s="220"/>
      <c r="I314" s="221"/>
      <c r="J314" s="221"/>
      <c r="K314" s="221"/>
      <c r="L314" s="221"/>
    </row>
    <row r="315" spans="3:12" ht="14.25" customHeight="1">
      <c r="C315" s="218"/>
      <c r="D315" s="219"/>
      <c r="F315" s="219"/>
      <c r="H315" s="220"/>
      <c r="I315" s="221"/>
      <c r="J315" s="221"/>
      <c r="K315" s="221"/>
      <c r="L315" s="221"/>
    </row>
    <row r="316" spans="3:12" ht="14.25" customHeight="1">
      <c r="C316" s="218"/>
      <c r="D316" s="219"/>
      <c r="F316" s="219"/>
      <c r="H316" s="220"/>
      <c r="I316" s="221"/>
      <c r="J316" s="221"/>
      <c r="K316" s="221"/>
      <c r="L316" s="221"/>
    </row>
    <row r="317" spans="3:12" ht="14.25" customHeight="1">
      <c r="C317" s="218"/>
      <c r="D317" s="219"/>
      <c r="F317" s="219"/>
      <c r="H317" s="220"/>
      <c r="I317" s="221"/>
      <c r="J317" s="221"/>
      <c r="K317" s="221"/>
      <c r="L317" s="221"/>
    </row>
    <row r="318" spans="3:12" ht="14.25" customHeight="1">
      <c r="C318" s="218"/>
      <c r="D318" s="219"/>
      <c r="F318" s="219"/>
      <c r="H318" s="220"/>
      <c r="I318" s="221"/>
      <c r="J318" s="221"/>
      <c r="K318" s="221"/>
      <c r="L318" s="221"/>
    </row>
    <row r="319" spans="3:12" ht="14.25" customHeight="1">
      <c r="C319" s="218"/>
      <c r="D319" s="219"/>
      <c r="F319" s="219"/>
      <c r="H319" s="220"/>
      <c r="I319" s="221"/>
      <c r="J319" s="221"/>
      <c r="K319" s="221"/>
      <c r="L319" s="221"/>
    </row>
    <row r="320" spans="3:12" ht="14.25" customHeight="1">
      <c r="C320" s="218"/>
      <c r="D320" s="219"/>
      <c r="F320" s="219"/>
      <c r="H320" s="220"/>
      <c r="I320" s="221"/>
      <c r="J320" s="221"/>
      <c r="K320" s="221"/>
      <c r="L320" s="221"/>
    </row>
    <row r="321" spans="3:12" ht="14.25" customHeight="1">
      <c r="C321" s="218"/>
      <c r="D321" s="219"/>
      <c r="F321" s="219"/>
      <c r="H321" s="220"/>
      <c r="I321" s="221"/>
      <c r="J321" s="221"/>
      <c r="K321" s="221"/>
      <c r="L321" s="221"/>
    </row>
    <row r="322" spans="3:12" ht="14.25" customHeight="1">
      <c r="C322" s="218"/>
      <c r="D322" s="219"/>
      <c r="F322" s="219"/>
      <c r="H322" s="220"/>
      <c r="I322" s="221"/>
      <c r="J322" s="221"/>
      <c r="K322" s="221"/>
      <c r="L322" s="221"/>
    </row>
    <row r="323" spans="3:12" ht="14.25" customHeight="1">
      <c r="C323" s="218"/>
      <c r="D323" s="219"/>
      <c r="F323" s="219"/>
      <c r="H323" s="220"/>
      <c r="I323" s="221"/>
      <c r="J323" s="221"/>
      <c r="K323" s="221"/>
      <c r="L323" s="221"/>
    </row>
    <row r="324" spans="3:12" ht="14.25" customHeight="1">
      <c r="C324" s="218"/>
      <c r="D324" s="219"/>
      <c r="F324" s="219"/>
      <c r="H324" s="220"/>
      <c r="I324" s="221"/>
      <c r="J324" s="221"/>
      <c r="K324" s="221"/>
      <c r="L324" s="221"/>
    </row>
    <row r="325" spans="3:12" ht="14.25" customHeight="1">
      <c r="C325" s="218"/>
      <c r="D325" s="219"/>
      <c r="F325" s="219"/>
      <c r="H325" s="220"/>
      <c r="I325" s="221"/>
      <c r="J325" s="221"/>
      <c r="K325" s="221"/>
      <c r="L325" s="221"/>
    </row>
    <row r="326" spans="3:12" ht="14.25" customHeight="1">
      <c r="C326" s="218"/>
      <c r="D326" s="219"/>
      <c r="F326" s="219"/>
      <c r="H326" s="220"/>
      <c r="I326" s="221"/>
      <c r="J326" s="221"/>
      <c r="K326" s="221"/>
      <c r="L326" s="221"/>
    </row>
    <row r="327" spans="3:12" ht="14.25" customHeight="1">
      <c r="C327" s="218"/>
      <c r="D327" s="219"/>
      <c r="F327" s="219"/>
      <c r="H327" s="220"/>
      <c r="I327" s="221"/>
      <c r="J327" s="221"/>
      <c r="K327" s="221"/>
      <c r="L327" s="221"/>
    </row>
    <row r="328" spans="3:12" ht="14.25" customHeight="1">
      <c r="C328" s="218"/>
      <c r="D328" s="219"/>
      <c r="F328" s="219"/>
      <c r="H328" s="220"/>
      <c r="I328" s="221"/>
      <c r="J328" s="221"/>
      <c r="K328" s="221"/>
      <c r="L328" s="221"/>
    </row>
    <row r="329" spans="3:12" ht="14.25" customHeight="1">
      <c r="C329" s="218"/>
      <c r="D329" s="219"/>
      <c r="F329" s="219"/>
      <c r="H329" s="220"/>
      <c r="I329" s="221"/>
      <c r="J329" s="221"/>
      <c r="K329" s="221"/>
      <c r="L329" s="221"/>
    </row>
    <row r="330" spans="3:12" ht="14.25" customHeight="1">
      <c r="C330" s="218"/>
      <c r="D330" s="219"/>
      <c r="F330" s="219"/>
      <c r="H330" s="220"/>
      <c r="I330" s="221"/>
      <c r="J330" s="221"/>
      <c r="K330" s="221"/>
      <c r="L330" s="221"/>
    </row>
    <row r="331" spans="3:12" ht="14.25" customHeight="1">
      <c r="C331" s="218"/>
      <c r="D331" s="219"/>
      <c r="F331" s="219"/>
      <c r="H331" s="220"/>
      <c r="I331" s="221"/>
      <c r="J331" s="221"/>
      <c r="K331" s="221"/>
      <c r="L331" s="221"/>
    </row>
    <row r="332" spans="3:12" ht="14.25" customHeight="1">
      <c r="C332" s="218"/>
      <c r="D332" s="219"/>
      <c r="F332" s="219"/>
      <c r="H332" s="220"/>
      <c r="I332" s="221"/>
      <c r="J332" s="221"/>
      <c r="K332" s="221"/>
      <c r="L332" s="221"/>
    </row>
    <row r="333" spans="3:12" ht="14.25" customHeight="1">
      <c r="C333" s="218"/>
      <c r="D333" s="219"/>
      <c r="F333" s="219"/>
      <c r="H333" s="220"/>
      <c r="I333" s="221"/>
      <c r="J333" s="221"/>
      <c r="K333" s="221"/>
      <c r="L333" s="221"/>
    </row>
    <row r="334" spans="3:12" ht="14.25" customHeight="1">
      <c r="C334" s="218"/>
      <c r="D334" s="219"/>
      <c r="F334" s="219"/>
      <c r="H334" s="220"/>
      <c r="I334" s="221"/>
      <c r="J334" s="221"/>
      <c r="K334" s="221"/>
      <c r="L334" s="221"/>
    </row>
    <row r="335" spans="3:12" ht="14.25" customHeight="1">
      <c r="C335" s="218"/>
      <c r="D335" s="219"/>
      <c r="F335" s="219"/>
      <c r="H335" s="220"/>
      <c r="I335" s="221"/>
      <c r="J335" s="221"/>
      <c r="K335" s="221"/>
      <c r="L335" s="221"/>
    </row>
    <row r="336" spans="3:12" ht="14.25" customHeight="1">
      <c r="C336" s="218"/>
      <c r="D336" s="219"/>
      <c r="F336" s="219"/>
      <c r="H336" s="220"/>
      <c r="I336" s="221"/>
      <c r="J336" s="221"/>
      <c r="K336" s="221"/>
      <c r="L336" s="221"/>
    </row>
    <row r="337" spans="3:12" ht="14.25" customHeight="1">
      <c r="C337" s="218"/>
      <c r="D337" s="219"/>
      <c r="F337" s="219"/>
      <c r="H337" s="220"/>
      <c r="I337" s="221"/>
      <c r="J337" s="221"/>
      <c r="K337" s="221"/>
      <c r="L337" s="221"/>
    </row>
    <row r="338" spans="3:12" ht="14.25" customHeight="1">
      <c r="C338" s="218"/>
      <c r="D338" s="219"/>
      <c r="F338" s="219"/>
      <c r="H338" s="220"/>
      <c r="I338" s="221"/>
      <c r="J338" s="221"/>
      <c r="K338" s="221"/>
      <c r="L338" s="221"/>
    </row>
    <row r="339" spans="3:12" ht="14.25" customHeight="1">
      <c r="C339" s="218"/>
      <c r="D339" s="219"/>
      <c r="F339" s="219"/>
      <c r="H339" s="220"/>
      <c r="I339" s="221"/>
      <c r="J339" s="221"/>
      <c r="K339" s="221"/>
      <c r="L339" s="221"/>
    </row>
    <row r="340" spans="3:12" ht="14.25" customHeight="1">
      <c r="C340" s="218"/>
      <c r="D340" s="219"/>
      <c r="F340" s="219"/>
      <c r="H340" s="220"/>
      <c r="I340" s="221"/>
      <c r="J340" s="221"/>
      <c r="K340" s="221"/>
      <c r="L340" s="221"/>
    </row>
    <row r="341" spans="3:12" ht="14.25" customHeight="1">
      <c r="C341" s="218"/>
      <c r="D341" s="219"/>
      <c r="F341" s="219"/>
      <c r="H341" s="220"/>
      <c r="I341" s="221"/>
      <c r="J341" s="221"/>
      <c r="K341" s="221"/>
      <c r="L341" s="221"/>
    </row>
    <row r="342" spans="3:12" ht="14.25" customHeight="1">
      <c r="C342" s="218"/>
      <c r="D342" s="219"/>
      <c r="F342" s="219"/>
      <c r="H342" s="220"/>
      <c r="I342" s="221"/>
      <c r="J342" s="221"/>
      <c r="K342" s="221"/>
      <c r="L342" s="221"/>
    </row>
    <row r="343" spans="3:12" ht="14.25" customHeight="1">
      <c r="C343" s="218"/>
      <c r="D343" s="219"/>
      <c r="F343" s="219"/>
      <c r="H343" s="220"/>
      <c r="I343" s="221"/>
      <c r="J343" s="221"/>
      <c r="K343" s="221"/>
      <c r="L343" s="221"/>
    </row>
    <row r="344" spans="3:12" ht="14.25" customHeight="1">
      <c r="C344" s="218"/>
      <c r="D344" s="219"/>
      <c r="F344" s="219"/>
      <c r="H344" s="220"/>
      <c r="I344" s="221"/>
      <c r="J344" s="221"/>
      <c r="K344" s="221"/>
      <c r="L344" s="221"/>
    </row>
    <row r="345" spans="3:12" ht="14.25" customHeight="1">
      <c r="C345" s="218"/>
      <c r="D345" s="219"/>
      <c r="F345" s="219"/>
      <c r="H345" s="220"/>
      <c r="I345" s="221"/>
      <c r="J345" s="221"/>
      <c r="K345" s="221"/>
      <c r="L345" s="221"/>
    </row>
    <row r="346" spans="3:12" ht="14.25" customHeight="1">
      <c r="C346" s="218"/>
      <c r="D346" s="219"/>
      <c r="F346" s="219"/>
      <c r="H346" s="220"/>
      <c r="I346" s="221"/>
      <c r="J346" s="221"/>
      <c r="K346" s="221"/>
      <c r="L346" s="221"/>
    </row>
    <row r="347" spans="3:12" ht="14.25" customHeight="1">
      <c r="C347" s="218"/>
      <c r="D347" s="219"/>
      <c r="F347" s="219"/>
      <c r="H347" s="220"/>
      <c r="I347" s="221"/>
      <c r="J347" s="221"/>
      <c r="K347" s="221"/>
      <c r="L347" s="221"/>
    </row>
    <row r="348" spans="3:12" ht="14.25" customHeight="1">
      <c r="C348" s="218"/>
      <c r="D348" s="219"/>
      <c r="F348" s="219"/>
      <c r="H348" s="220"/>
      <c r="I348" s="221"/>
      <c r="J348" s="221"/>
      <c r="K348" s="221"/>
      <c r="L348" s="221"/>
    </row>
    <row r="349" spans="3:12" ht="14.25" customHeight="1">
      <c r="C349" s="218"/>
      <c r="D349" s="219"/>
      <c r="F349" s="219"/>
      <c r="H349" s="220"/>
      <c r="I349" s="221"/>
      <c r="J349" s="221"/>
      <c r="K349" s="221"/>
      <c r="L349" s="221"/>
    </row>
    <row r="350" spans="3:12" ht="14.25" customHeight="1">
      <c r="C350" s="218"/>
      <c r="D350" s="219"/>
      <c r="F350" s="219"/>
      <c r="H350" s="220"/>
      <c r="I350" s="221"/>
      <c r="J350" s="221"/>
      <c r="K350" s="221"/>
      <c r="L350" s="221"/>
    </row>
    <row r="351" spans="3:12" ht="14.25" customHeight="1">
      <c r="C351" s="218"/>
      <c r="D351" s="219"/>
      <c r="F351" s="219"/>
      <c r="H351" s="220"/>
      <c r="I351" s="221"/>
      <c r="J351" s="221"/>
      <c r="K351" s="221"/>
      <c r="L351" s="221"/>
    </row>
    <row r="352" spans="3:12" ht="14.25" customHeight="1">
      <c r="C352" s="218"/>
      <c r="D352" s="219"/>
      <c r="F352" s="219"/>
      <c r="H352" s="220"/>
      <c r="I352" s="221"/>
      <c r="J352" s="221"/>
      <c r="K352" s="221"/>
      <c r="L352" s="221"/>
    </row>
    <row r="353" spans="3:12" ht="14.25" customHeight="1">
      <c r="C353" s="218"/>
      <c r="D353" s="219"/>
      <c r="F353" s="219"/>
      <c r="H353" s="220"/>
      <c r="I353" s="221"/>
      <c r="J353" s="221"/>
      <c r="K353" s="221"/>
      <c r="L353" s="221"/>
    </row>
    <row r="354" spans="3:12" ht="14.25" customHeight="1">
      <c r="C354" s="218"/>
      <c r="D354" s="219"/>
      <c r="F354" s="219"/>
      <c r="H354" s="220"/>
      <c r="I354" s="221"/>
      <c r="J354" s="221"/>
      <c r="K354" s="221"/>
      <c r="L354" s="221"/>
    </row>
    <row r="355" spans="3:12" ht="14.25" customHeight="1">
      <c r="C355" s="218"/>
      <c r="D355" s="219"/>
      <c r="F355" s="219"/>
      <c r="H355" s="220"/>
      <c r="I355" s="221"/>
      <c r="J355" s="221"/>
      <c r="K355" s="221"/>
      <c r="L355" s="221"/>
    </row>
    <row r="356" spans="3:12" ht="14.25" customHeight="1">
      <c r="C356" s="218"/>
      <c r="D356" s="219"/>
      <c r="F356" s="219"/>
      <c r="H356" s="220"/>
      <c r="I356" s="221"/>
      <c r="J356" s="221"/>
      <c r="K356" s="221"/>
      <c r="L356" s="221"/>
    </row>
    <row r="357" spans="3:12" ht="14.25" customHeight="1">
      <c r="C357" s="218"/>
      <c r="D357" s="219"/>
      <c r="F357" s="219"/>
      <c r="H357" s="220"/>
      <c r="I357" s="221"/>
      <c r="J357" s="221"/>
      <c r="K357" s="221"/>
      <c r="L357" s="221"/>
    </row>
    <row r="358" spans="3:12" ht="14.25" customHeight="1">
      <c r="C358" s="218"/>
      <c r="D358" s="219"/>
      <c r="F358" s="219"/>
      <c r="H358" s="220"/>
      <c r="I358" s="221"/>
      <c r="J358" s="221"/>
      <c r="K358" s="221"/>
      <c r="L358" s="221"/>
    </row>
    <row r="359" spans="3:12" ht="14.25" customHeight="1">
      <c r="C359" s="218"/>
      <c r="D359" s="219"/>
      <c r="F359" s="219"/>
      <c r="H359" s="220"/>
      <c r="I359" s="221"/>
      <c r="J359" s="221"/>
      <c r="K359" s="221"/>
      <c r="L359" s="221"/>
    </row>
    <row r="360" spans="3:12" ht="14.25" customHeight="1">
      <c r="C360" s="218"/>
      <c r="D360" s="219"/>
      <c r="F360" s="219"/>
      <c r="H360" s="220"/>
      <c r="I360" s="221"/>
      <c r="J360" s="221"/>
      <c r="K360" s="221"/>
      <c r="L360" s="221"/>
    </row>
    <row r="361" spans="3:12" ht="14.25" customHeight="1">
      <c r="C361" s="218"/>
      <c r="D361" s="219"/>
      <c r="F361" s="219"/>
      <c r="H361" s="220"/>
      <c r="I361" s="221"/>
      <c r="J361" s="221"/>
      <c r="K361" s="221"/>
      <c r="L361" s="221"/>
    </row>
    <row r="362" spans="3:12" ht="14.25" customHeight="1">
      <c r="C362" s="218"/>
      <c r="D362" s="219"/>
      <c r="F362" s="219"/>
      <c r="H362" s="220"/>
      <c r="I362" s="221"/>
      <c r="J362" s="221"/>
      <c r="K362" s="221"/>
      <c r="L362" s="221"/>
    </row>
    <row r="363" spans="3:12" ht="14.25" customHeight="1">
      <c r="C363" s="218"/>
      <c r="D363" s="219"/>
      <c r="F363" s="219"/>
      <c r="H363" s="220"/>
      <c r="I363" s="221"/>
      <c r="J363" s="221"/>
      <c r="K363" s="221"/>
      <c r="L363" s="221"/>
    </row>
    <row r="364" spans="3:12" ht="14.25" customHeight="1">
      <c r="C364" s="218"/>
      <c r="D364" s="219"/>
      <c r="F364" s="219"/>
      <c r="H364" s="220"/>
      <c r="I364" s="221"/>
      <c r="J364" s="221"/>
      <c r="K364" s="221"/>
      <c r="L364" s="221"/>
    </row>
    <row r="365" spans="3:12" ht="14.25" customHeight="1">
      <c r="C365" s="218"/>
      <c r="D365" s="219"/>
      <c r="F365" s="219"/>
      <c r="H365" s="220"/>
      <c r="I365" s="221"/>
      <c r="J365" s="221"/>
      <c r="K365" s="221"/>
      <c r="L365" s="221"/>
    </row>
    <row r="366" spans="3:12" ht="14.25" customHeight="1">
      <c r="C366" s="218"/>
      <c r="D366" s="219"/>
      <c r="F366" s="219"/>
      <c r="H366" s="220"/>
      <c r="I366" s="221"/>
      <c r="J366" s="221"/>
      <c r="K366" s="221"/>
      <c r="L366" s="221"/>
    </row>
    <row r="367" spans="3:12" ht="14.25" customHeight="1">
      <c r="C367" s="218"/>
      <c r="D367" s="219"/>
      <c r="F367" s="219"/>
      <c r="H367" s="220"/>
      <c r="I367" s="221"/>
      <c r="J367" s="221"/>
      <c r="K367" s="221"/>
      <c r="L367" s="221"/>
    </row>
    <row r="368" spans="3:12" ht="14.25" customHeight="1">
      <c r="C368" s="218"/>
      <c r="D368" s="219"/>
      <c r="F368" s="219"/>
      <c r="H368" s="220"/>
      <c r="I368" s="221"/>
      <c r="J368" s="221"/>
      <c r="K368" s="221"/>
      <c r="L368" s="221"/>
    </row>
    <row r="369" spans="3:12" ht="14.25" customHeight="1">
      <c r="C369" s="218"/>
      <c r="D369" s="219"/>
      <c r="F369" s="219"/>
      <c r="H369" s="220"/>
      <c r="I369" s="221"/>
      <c r="J369" s="221"/>
      <c r="K369" s="221"/>
      <c r="L369" s="221"/>
    </row>
    <row r="370" spans="3:12" ht="14.25" customHeight="1">
      <c r="C370" s="218"/>
      <c r="D370" s="219"/>
      <c r="F370" s="219"/>
      <c r="H370" s="220"/>
      <c r="I370" s="221"/>
      <c r="J370" s="221"/>
      <c r="K370" s="221"/>
      <c r="L370" s="221"/>
    </row>
    <row r="371" spans="3:12" ht="14.25" customHeight="1">
      <c r="C371" s="218"/>
      <c r="D371" s="219"/>
      <c r="F371" s="219"/>
      <c r="H371" s="220"/>
      <c r="I371" s="221"/>
      <c r="J371" s="221"/>
      <c r="K371" s="221"/>
      <c r="L371" s="221"/>
    </row>
    <row r="372" spans="3:12" ht="14.25" customHeight="1">
      <c r="C372" s="218"/>
      <c r="D372" s="219"/>
      <c r="F372" s="219"/>
      <c r="H372" s="220"/>
      <c r="I372" s="221"/>
      <c r="J372" s="221"/>
      <c r="K372" s="221"/>
      <c r="L372" s="221"/>
    </row>
    <row r="373" spans="3:12" ht="14.25" customHeight="1">
      <c r="C373" s="218"/>
      <c r="D373" s="219"/>
      <c r="F373" s="219"/>
      <c r="H373" s="220"/>
      <c r="I373" s="221"/>
      <c r="J373" s="221"/>
      <c r="K373" s="221"/>
      <c r="L373" s="221"/>
    </row>
    <row r="374" spans="3:12" ht="14.25" customHeight="1">
      <c r="C374" s="218"/>
      <c r="D374" s="219"/>
      <c r="F374" s="219"/>
      <c r="H374" s="220"/>
      <c r="I374" s="221"/>
      <c r="J374" s="221"/>
      <c r="K374" s="221"/>
      <c r="L374" s="221"/>
    </row>
    <row r="375" spans="3:12" ht="14.25" customHeight="1">
      <c r="C375" s="218"/>
      <c r="D375" s="219"/>
      <c r="F375" s="219"/>
      <c r="H375" s="220"/>
      <c r="I375" s="221"/>
      <c r="J375" s="221"/>
      <c r="K375" s="221"/>
      <c r="L375" s="221"/>
    </row>
    <row r="376" spans="3:12" ht="14.25" customHeight="1">
      <c r="C376" s="218"/>
      <c r="D376" s="219"/>
      <c r="F376" s="219"/>
      <c r="H376" s="220"/>
      <c r="I376" s="221"/>
      <c r="J376" s="221"/>
      <c r="K376" s="221"/>
      <c r="L376" s="221"/>
    </row>
    <row r="377" spans="3:12" ht="14.25" customHeight="1">
      <c r="C377" s="218"/>
      <c r="D377" s="219"/>
      <c r="F377" s="219"/>
      <c r="H377" s="220"/>
      <c r="I377" s="221"/>
      <c r="J377" s="221"/>
      <c r="K377" s="221"/>
      <c r="L377" s="221"/>
    </row>
    <row r="378" spans="3:12" ht="14.25" customHeight="1">
      <c r="C378" s="218"/>
      <c r="D378" s="219"/>
      <c r="F378" s="219"/>
      <c r="H378" s="220"/>
      <c r="I378" s="221"/>
      <c r="J378" s="221"/>
      <c r="K378" s="221"/>
      <c r="L378" s="221"/>
    </row>
    <row r="379" spans="3:12" ht="14.25" customHeight="1">
      <c r="C379" s="218"/>
      <c r="D379" s="219"/>
      <c r="F379" s="219"/>
      <c r="H379" s="220"/>
      <c r="I379" s="221"/>
      <c r="J379" s="221"/>
      <c r="K379" s="221"/>
      <c r="L379" s="221"/>
    </row>
    <row r="380" spans="3:12" ht="14.25" customHeight="1">
      <c r="C380" s="218"/>
      <c r="D380" s="219"/>
      <c r="F380" s="219"/>
      <c r="H380" s="220"/>
      <c r="I380" s="221"/>
      <c r="J380" s="221"/>
      <c r="K380" s="221"/>
      <c r="L380" s="221"/>
    </row>
    <row r="381" spans="3:12" ht="14.25" customHeight="1">
      <c r="C381" s="218"/>
      <c r="D381" s="219"/>
      <c r="F381" s="219"/>
      <c r="H381" s="220"/>
      <c r="I381" s="221"/>
      <c r="J381" s="221"/>
      <c r="K381" s="221"/>
      <c r="L381" s="221"/>
    </row>
    <row r="382" spans="3:12" ht="14.25" customHeight="1">
      <c r="C382" s="218"/>
      <c r="D382" s="219"/>
      <c r="F382" s="219"/>
      <c r="H382" s="220"/>
      <c r="I382" s="221"/>
      <c r="J382" s="221"/>
      <c r="K382" s="221"/>
      <c r="L382" s="221"/>
    </row>
    <row r="383" spans="3:12" ht="14.25" customHeight="1">
      <c r="C383" s="218"/>
      <c r="D383" s="219"/>
      <c r="F383" s="219"/>
      <c r="H383" s="220"/>
      <c r="I383" s="221"/>
      <c r="J383" s="221"/>
      <c r="K383" s="221"/>
      <c r="L383" s="221"/>
    </row>
    <row r="384" spans="3:12" ht="14.25" customHeight="1">
      <c r="C384" s="218"/>
      <c r="D384" s="219"/>
      <c r="F384" s="219"/>
      <c r="H384" s="220"/>
      <c r="I384" s="221"/>
      <c r="J384" s="221"/>
      <c r="K384" s="221"/>
      <c r="L384" s="221"/>
    </row>
    <row r="385" spans="3:12" ht="14.25" customHeight="1">
      <c r="C385" s="218"/>
      <c r="D385" s="219"/>
      <c r="F385" s="219"/>
      <c r="H385" s="220"/>
      <c r="I385" s="221"/>
      <c r="J385" s="221"/>
      <c r="K385" s="221"/>
      <c r="L385" s="221"/>
    </row>
    <row r="386" spans="3:12" ht="14.25" customHeight="1">
      <c r="C386" s="218"/>
      <c r="D386" s="219"/>
      <c r="F386" s="219"/>
      <c r="H386" s="220"/>
      <c r="I386" s="221"/>
      <c r="J386" s="221"/>
      <c r="K386" s="221"/>
      <c r="L386" s="221"/>
    </row>
    <row r="387" spans="3:12" ht="14.25" customHeight="1">
      <c r="C387" s="218"/>
      <c r="D387" s="219"/>
      <c r="F387" s="219"/>
      <c r="H387" s="220"/>
      <c r="I387" s="221"/>
      <c r="J387" s="221"/>
      <c r="K387" s="221"/>
      <c r="L387" s="221"/>
    </row>
    <row r="388" spans="3:12" ht="14.25" customHeight="1">
      <c r="C388" s="218"/>
      <c r="D388" s="219"/>
      <c r="F388" s="219"/>
      <c r="H388" s="220"/>
      <c r="I388" s="221"/>
      <c r="J388" s="221"/>
      <c r="K388" s="221"/>
      <c r="L388" s="221"/>
    </row>
    <row r="389" spans="3:12" ht="14.25" customHeight="1">
      <c r="C389" s="218"/>
      <c r="D389" s="219"/>
      <c r="F389" s="219"/>
      <c r="H389" s="220"/>
      <c r="I389" s="221"/>
      <c r="J389" s="221"/>
      <c r="K389" s="221"/>
      <c r="L389" s="221"/>
    </row>
    <row r="390" spans="3:12" ht="14.25" customHeight="1">
      <c r="C390" s="218"/>
      <c r="D390" s="219"/>
      <c r="F390" s="219"/>
      <c r="H390" s="220"/>
      <c r="I390" s="221"/>
      <c r="J390" s="221"/>
      <c r="K390" s="221"/>
      <c r="L390" s="221"/>
    </row>
    <row r="391" spans="3:12" ht="14.25" customHeight="1">
      <c r="C391" s="218"/>
      <c r="D391" s="219"/>
      <c r="F391" s="219"/>
      <c r="H391" s="220"/>
      <c r="I391" s="221"/>
      <c r="J391" s="221"/>
      <c r="K391" s="221"/>
      <c r="L391" s="221"/>
    </row>
    <row r="392" spans="3:12" ht="14.25" customHeight="1">
      <c r="C392" s="218"/>
      <c r="D392" s="219"/>
      <c r="F392" s="219"/>
      <c r="H392" s="220"/>
      <c r="I392" s="221"/>
      <c r="J392" s="221"/>
      <c r="K392" s="221"/>
      <c r="L392" s="221"/>
    </row>
    <row r="393" spans="3:12" ht="14.25" customHeight="1">
      <c r="C393" s="218"/>
      <c r="D393" s="219"/>
      <c r="F393" s="219"/>
      <c r="H393" s="220"/>
      <c r="I393" s="221"/>
      <c r="J393" s="221"/>
      <c r="K393" s="221"/>
      <c r="L393" s="221"/>
    </row>
    <row r="394" spans="3:12" ht="14.25" customHeight="1">
      <c r="C394" s="218"/>
      <c r="D394" s="219"/>
      <c r="F394" s="219"/>
      <c r="H394" s="220"/>
      <c r="I394" s="221"/>
      <c r="J394" s="221"/>
      <c r="K394" s="221"/>
      <c r="L394" s="221"/>
    </row>
    <row r="395" spans="3:12" ht="14.25" customHeight="1">
      <c r="C395" s="218"/>
      <c r="D395" s="219"/>
      <c r="F395" s="219"/>
      <c r="H395" s="220"/>
      <c r="I395" s="221"/>
      <c r="J395" s="221"/>
      <c r="K395" s="221"/>
      <c r="L395" s="221"/>
    </row>
    <row r="396" spans="3:12" ht="14.25" customHeight="1">
      <c r="C396" s="218"/>
      <c r="D396" s="219"/>
      <c r="F396" s="219"/>
      <c r="H396" s="220"/>
      <c r="I396" s="221"/>
      <c r="J396" s="221"/>
      <c r="K396" s="221"/>
      <c r="L396" s="221"/>
    </row>
    <row r="397" spans="3:12" ht="14.25" customHeight="1">
      <c r="C397" s="218"/>
      <c r="D397" s="219"/>
      <c r="F397" s="219"/>
      <c r="H397" s="220"/>
      <c r="I397" s="221"/>
      <c r="J397" s="221"/>
      <c r="K397" s="221"/>
      <c r="L397" s="221"/>
    </row>
    <row r="398" spans="3:12" ht="14.25" customHeight="1">
      <c r="C398" s="218"/>
      <c r="D398" s="219"/>
      <c r="F398" s="219"/>
      <c r="H398" s="220"/>
      <c r="I398" s="221"/>
      <c r="J398" s="221"/>
      <c r="K398" s="221"/>
      <c r="L398" s="221"/>
    </row>
    <row r="399" spans="3:12" ht="14.25" customHeight="1">
      <c r="C399" s="218"/>
      <c r="D399" s="219"/>
      <c r="F399" s="219"/>
      <c r="H399" s="220"/>
      <c r="I399" s="221"/>
      <c r="J399" s="221"/>
      <c r="K399" s="221"/>
      <c r="L399" s="221"/>
    </row>
    <row r="400" spans="3:12" ht="14.25" customHeight="1">
      <c r="C400" s="218"/>
      <c r="D400" s="219"/>
      <c r="F400" s="219"/>
      <c r="H400" s="220"/>
      <c r="I400" s="221"/>
      <c r="J400" s="221"/>
      <c r="K400" s="221"/>
      <c r="L400" s="221"/>
    </row>
    <row r="401" spans="3:12" ht="14.25" customHeight="1">
      <c r="C401" s="218"/>
      <c r="D401" s="219"/>
      <c r="F401" s="219"/>
      <c r="H401" s="220"/>
      <c r="I401" s="221"/>
      <c r="J401" s="221"/>
      <c r="K401" s="221"/>
      <c r="L401" s="221"/>
    </row>
    <row r="402" spans="3:12" ht="14.25" customHeight="1">
      <c r="C402" s="218"/>
      <c r="D402" s="219"/>
      <c r="F402" s="219"/>
      <c r="H402" s="220"/>
      <c r="I402" s="221"/>
      <c r="J402" s="221"/>
      <c r="K402" s="221"/>
      <c r="L402" s="221"/>
    </row>
    <row r="403" spans="3:12" ht="14.25" customHeight="1">
      <c r="C403" s="218"/>
      <c r="D403" s="219"/>
      <c r="F403" s="219"/>
      <c r="H403" s="220"/>
      <c r="I403" s="221"/>
      <c r="J403" s="221"/>
      <c r="K403" s="221"/>
      <c r="L403" s="221"/>
    </row>
    <row r="404" spans="3:12" ht="14.25" customHeight="1">
      <c r="C404" s="218"/>
      <c r="D404" s="219"/>
      <c r="F404" s="219"/>
      <c r="H404" s="220"/>
      <c r="I404" s="221"/>
      <c r="J404" s="221"/>
      <c r="K404" s="221"/>
      <c r="L404" s="221"/>
    </row>
    <row r="405" spans="3:12" ht="14.25" customHeight="1">
      <c r="C405" s="218"/>
      <c r="D405" s="219"/>
      <c r="F405" s="219"/>
      <c r="H405" s="220"/>
      <c r="I405" s="221"/>
      <c r="J405" s="221"/>
      <c r="K405" s="221"/>
      <c r="L405" s="221"/>
    </row>
    <row r="406" spans="3:12" ht="14.25" customHeight="1">
      <c r="C406" s="218"/>
      <c r="D406" s="219"/>
      <c r="F406" s="219"/>
      <c r="H406" s="220"/>
      <c r="I406" s="221"/>
      <c r="J406" s="221"/>
      <c r="K406" s="221"/>
      <c r="L406" s="221"/>
    </row>
    <row r="407" spans="3:12" ht="14.25" customHeight="1">
      <c r="C407" s="218"/>
      <c r="D407" s="219"/>
      <c r="F407" s="219"/>
      <c r="H407" s="220"/>
      <c r="I407" s="221"/>
      <c r="J407" s="221"/>
      <c r="K407" s="221"/>
      <c r="L407" s="221"/>
    </row>
    <row r="408" spans="3:12" ht="14.25" customHeight="1">
      <c r="C408" s="218"/>
      <c r="D408" s="219"/>
      <c r="F408" s="219"/>
      <c r="H408" s="220"/>
      <c r="I408" s="221"/>
      <c r="J408" s="221"/>
      <c r="K408" s="221"/>
      <c r="L408" s="221"/>
    </row>
    <row r="409" spans="3:12" ht="14.25" customHeight="1">
      <c r="C409" s="218"/>
      <c r="D409" s="219"/>
      <c r="F409" s="219"/>
      <c r="H409" s="220"/>
      <c r="I409" s="221"/>
      <c r="J409" s="221"/>
      <c r="K409" s="221"/>
      <c r="L409" s="221"/>
    </row>
    <row r="410" spans="3:12" ht="14.25" customHeight="1">
      <c r="C410" s="218"/>
      <c r="D410" s="219"/>
      <c r="F410" s="219"/>
      <c r="H410" s="220"/>
      <c r="I410" s="221"/>
      <c r="J410" s="221"/>
      <c r="K410" s="221"/>
      <c r="L410" s="221"/>
    </row>
    <row r="411" spans="3:12" ht="14.25" customHeight="1">
      <c r="C411" s="218"/>
      <c r="D411" s="219"/>
      <c r="F411" s="219"/>
      <c r="H411" s="220"/>
      <c r="I411" s="221"/>
      <c r="J411" s="221"/>
      <c r="K411" s="221"/>
      <c r="L411" s="221"/>
    </row>
    <row r="412" spans="3:12" ht="14.25" customHeight="1">
      <c r="C412" s="218"/>
      <c r="D412" s="219"/>
      <c r="F412" s="219"/>
      <c r="H412" s="220"/>
      <c r="I412" s="221"/>
      <c r="J412" s="221"/>
      <c r="K412" s="221"/>
      <c r="L412" s="221"/>
    </row>
    <row r="413" spans="3:12" ht="14.25" customHeight="1">
      <c r="C413" s="218"/>
      <c r="D413" s="219"/>
      <c r="F413" s="219"/>
      <c r="H413" s="220"/>
      <c r="I413" s="221"/>
      <c r="J413" s="221"/>
      <c r="K413" s="221"/>
      <c r="L413" s="221"/>
    </row>
    <row r="414" spans="3:12" ht="14.25" customHeight="1">
      <c r="C414" s="218"/>
      <c r="D414" s="219"/>
      <c r="F414" s="219"/>
      <c r="H414" s="220"/>
      <c r="I414" s="221"/>
      <c r="J414" s="221"/>
      <c r="K414" s="221"/>
      <c r="L414" s="221"/>
    </row>
    <row r="415" spans="3:12" ht="14.25" customHeight="1">
      <c r="C415" s="218"/>
      <c r="D415" s="219"/>
      <c r="F415" s="219"/>
      <c r="H415" s="220"/>
      <c r="I415" s="221"/>
      <c r="J415" s="221"/>
      <c r="K415" s="221"/>
      <c r="L415" s="221"/>
    </row>
    <row r="416" spans="3:12" ht="14.25" customHeight="1">
      <c r="C416" s="218"/>
      <c r="D416" s="219"/>
      <c r="F416" s="219"/>
      <c r="H416" s="220"/>
      <c r="I416" s="221"/>
      <c r="J416" s="221"/>
      <c r="K416" s="221"/>
      <c r="L416" s="221"/>
    </row>
    <row r="417" spans="3:12" ht="14.25" customHeight="1">
      <c r="C417" s="218"/>
      <c r="D417" s="219"/>
      <c r="F417" s="219"/>
      <c r="H417" s="220"/>
      <c r="I417" s="221"/>
      <c r="J417" s="221"/>
      <c r="K417" s="221"/>
      <c r="L417" s="221"/>
    </row>
    <row r="418" spans="3:12" ht="14.25" customHeight="1">
      <c r="C418" s="218"/>
      <c r="D418" s="219"/>
      <c r="F418" s="219"/>
      <c r="H418" s="220"/>
      <c r="I418" s="221"/>
      <c r="J418" s="221"/>
      <c r="K418" s="221"/>
      <c r="L418" s="221"/>
    </row>
    <row r="419" spans="3:12" ht="14.25" customHeight="1">
      <c r="C419" s="218"/>
      <c r="D419" s="219"/>
      <c r="F419" s="219"/>
      <c r="H419" s="220"/>
      <c r="I419" s="221"/>
      <c r="J419" s="221"/>
      <c r="K419" s="221"/>
      <c r="L419" s="221"/>
    </row>
    <row r="420" spans="3:12" ht="14.25" customHeight="1">
      <c r="C420" s="218"/>
      <c r="D420" s="219"/>
      <c r="F420" s="219"/>
      <c r="H420" s="220"/>
      <c r="I420" s="221"/>
      <c r="J420" s="221"/>
      <c r="K420" s="221"/>
      <c r="L420" s="221"/>
    </row>
    <row r="421" spans="3:12" ht="14.25" customHeight="1">
      <c r="C421" s="218"/>
      <c r="D421" s="219"/>
      <c r="F421" s="219"/>
      <c r="H421" s="220"/>
      <c r="I421" s="221"/>
      <c r="J421" s="221"/>
      <c r="K421" s="221"/>
      <c r="L421" s="221"/>
    </row>
    <row r="422" spans="3:12" ht="14.25" customHeight="1">
      <c r="C422" s="218"/>
      <c r="D422" s="219"/>
      <c r="F422" s="219"/>
      <c r="H422" s="220"/>
      <c r="I422" s="221"/>
      <c r="J422" s="221"/>
      <c r="K422" s="221"/>
      <c r="L422" s="221"/>
    </row>
    <row r="423" spans="3:12" ht="14.25" customHeight="1">
      <c r="C423" s="218"/>
      <c r="D423" s="219"/>
      <c r="F423" s="219"/>
      <c r="H423" s="220"/>
      <c r="I423" s="221"/>
      <c r="J423" s="221"/>
      <c r="K423" s="221"/>
      <c r="L423" s="221"/>
    </row>
    <row r="424" spans="3:12" ht="14.25" customHeight="1">
      <c r="C424" s="218"/>
      <c r="D424" s="219"/>
      <c r="F424" s="219"/>
      <c r="H424" s="220"/>
      <c r="I424" s="221"/>
      <c r="J424" s="221"/>
      <c r="K424" s="221"/>
      <c r="L424" s="221"/>
    </row>
    <row r="425" spans="3:12" ht="14.25" customHeight="1">
      <c r="C425" s="218"/>
      <c r="D425" s="219"/>
      <c r="F425" s="219"/>
      <c r="H425" s="220"/>
      <c r="I425" s="221"/>
      <c r="J425" s="221"/>
      <c r="K425" s="221"/>
      <c r="L425" s="221"/>
    </row>
    <row r="426" spans="3:12" ht="14.25" customHeight="1">
      <c r="C426" s="218"/>
      <c r="D426" s="219"/>
      <c r="F426" s="219"/>
      <c r="H426" s="220"/>
      <c r="I426" s="221"/>
      <c r="J426" s="221"/>
      <c r="K426" s="221"/>
      <c r="L426" s="221"/>
    </row>
    <row r="427" spans="3:12" ht="14.25" customHeight="1">
      <c r="C427" s="218"/>
      <c r="D427" s="219"/>
      <c r="F427" s="219"/>
      <c r="H427" s="220"/>
      <c r="I427" s="221"/>
      <c r="J427" s="221"/>
      <c r="K427" s="221"/>
      <c r="L427" s="221"/>
    </row>
    <row r="428" spans="3:12" ht="14.25" customHeight="1">
      <c r="C428" s="218"/>
      <c r="D428" s="219"/>
      <c r="F428" s="219"/>
      <c r="H428" s="220"/>
      <c r="I428" s="221"/>
      <c r="J428" s="221"/>
      <c r="K428" s="221"/>
      <c r="L428" s="221"/>
    </row>
    <row r="429" spans="3:12" ht="14.25" customHeight="1">
      <c r="C429" s="218"/>
      <c r="D429" s="219"/>
      <c r="F429" s="219"/>
      <c r="H429" s="220"/>
      <c r="I429" s="221"/>
      <c r="J429" s="221"/>
      <c r="K429" s="221"/>
      <c r="L429" s="221"/>
    </row>
    <row r="430" spans="3:12" ht="14.25" customHeight="1">
      <c r="C430" s="218"/>
      <c r="D430" s="219"/>
      <c r="F430" s="219"/>
      <c r="H430" s="220"/>
      <c r="I430" s="221"/>
      <c r="J430" s="221"/>
      <c r="K430" s="221"/>
      <c r="L430" s="221"/>
    </row>
    <row r="431" spans="3:12" ht="14.25" customHeight="1">
      <c r="C431" s="218"/>
      <c r="D431" s="219"/>
      <c r="F431" s="219"/>
      <c r="H431" s="220"/>
      <c r="I431" s="221"/>
      <c r="J431" s="221"/>
      <c r="K431" s="221"/>
      <c r="L431" s="221"/>
    </row>
    <row r="432" spans="3:12" ht="14.25" customHeight="1">
      <c r="C432" s="218"/>
      <c r="D432" s="219"/>
      <c r="F432" s="219"/>
      <c r="H432" s="220"/>
      <c r="I432" s="221"/>
      <c r="J432" s="221"/>
      <c r="K432" s="221"/>
      <c r="L432" s="221"/>
    </row>
    <row r="433" spans="3:12" ht="14.25" customHeight="1">
      <c r="C433" s="218"/>
      <c r="D433" s="219"/>
      <c r="F433" s="219"/>
      <c r="H433" s="220"/>
      <c r="I433" s="221"/>
      <c r="J433" s="221"/>
      <c r="K433" s="221"/>
      <c r="L433" s="221"/>
    </row>
    <row r="434" spans="3:12" ht="14.25" customHeight="1">
      <c r="C434" s="218"/>
      <c r="D434" s="219"/>
      <c r="F434" s="219"/>
      <c r="H434" s="220"/>
      <c r="I434" s="221"/>
      <c r="J434" s="221"/>
      <c r="K434" s="221"/>
      <c r="L434" s="221"/>
    </row>
    <row r="435" spans="3:12" ht="14.25" customHeight="1">
      <c r="C435" s="218"/>
      <c r="D435" s="219"/>
      <c r="F435" s="219"/>
      <c r="H435" s="220"/>
      <c r="I435" s="221"/>
      <c r="J435" s="221"/>
      <c r="K435" s="221"/>
      <c r="L435" s="221"/>
    </row>
    <row r="436" spans="3:12" ht="14.25" customHeight="1">
      <c r="C436" s="218"/>
      <c r="D436" s="219"/>
      <c r="F436" s="219"/>
      <c r="H436" s="220"/>
      <c r="I436" s="221"/>
      <c r="J436" s="221"/>
      <c r="K436" s="221"/>
      <c r="L436" s="221"/>
    </row>
    <row r="437" spans="3:12" ht="14.25" customHeight="1">
      <c r="C437" s="218"/>
      <c r="D437" s="219"/>
      <c r="F437" s="219"/>
      <c r="H437" s="220"/>
      <c r="I437" s="221"/>
      <c r="J437" s="221"/>
      <c r="K437" s="221"/>
      <c r="L437" s="221"/>
    </row>
    <row r="438" spans="3:12" ht="14.25" customHeight="1">
      <c r="C438" s="218"/>
      <c r="D438" s="219"/>
      <c r="F438" s="219"/>
      <c r="H438" s="220"/>
      <c r="I438" s="221"/>
      <c r="J438" s="221"/>
      <c r="K438" s="221"/>
      <c r="L438" s="221"/>
    </row>
    <row r="439" spans="3:12" ht="14.25" customHeight="1">
      <c r="C439" s="218"/>
      <c r="D439" s="219"/>
      <c r="F439" s="219"/>
      <c r="H439" s="220"/>
      <c r="I439" s="221"/>
      <c r="J439" s="221"/>
      <c r="K439" s="221"/>
      <c r="L439" s="221"/>
    </row>
    <row r="440" spans="3:12" ht="14.25" customHeight="1">
      <c r="C440" s="218"/>
      <c r="D440" s="219"/>
      <c r="F440" s="219"/>
      <c r="H440" s="220"/>
      <c r="I440" s="221"/>
      <c r="J440" s="221"/>
      <c r="K440" s="221"/>
      <c r="L440" s="221"/>
    </row>
    <row r="441" spans="3:12" ht="14.25" customHeight="1">
      <c r="C441" s="218"/>
      <c r="D441" s="219"/>
      <c r="F441" s="219"/>
      <c r="H441" s="220"/>
      <c r="I441" s="221"/>
      <c r="J441" s="221"/>
      <c r="K441" s="221"/>
      <c r="L441" s="221"/>
    </row>
    <row r="442" spans="3:12" ht="14.25" customHeight="1">
      <c r="C442" s="218"/>
      <c r="D442" s="219"/>
      <c r="F442" s="219"/>
      <c r="H442" s="220"/>
      <c r="I442" s="221"/>
      <c r="J442" s="221"/>
      <c r="K442" s="221"/>
      <c r="L442" s="221"/>
    </row>
    <row r="443" spans="3:12" ht="14.25" customHeight="1">
      <c r="C443" s="218"/>
      <c r="D443" s="219"/>
      <c r="F443" s="219"/>
      <c r="H443" s="220"/>
      <c r="I443" s="221"/>
      <c r="J443" s="221"/>
      <c r="K443" s="221"/>
      <c r="L443" s="221"/>
    </row>
    <row r="444" spans="3:12" ht="14.25" customHeight="1">
      <c r="C444" s="218"/>
      <c r="D444" s="219"/>
      <c r="F444" s="219"/>
      <c r="H444" s="220"/>
      <c r="I444" s="221"/>
      <c r="J444" s="221"/>
      <c r="K444" s="221"/>
      <c r="L444" s="221"/>
    </row>
    <row r="445" spans="3:12" ht="14.25" customHeight="1">
      <c r="C445" s="218"/>
      <c r="D445" s="219"/>
      <c r="F445" s="219"/>
      <c r="H445" s="220"/>
      <c r="I445" s="221"/>
      <c r="J445" s="221"/>
      <c r="K445" s="221"/>
      <c r="L445" s="221"/>
    </row>
    <row r="446" spans="3:12" ht="14.25" customHeight="1">
      <c r="C446" s="218"/>
      <c r="D446" s="219"/>
      <c r="F446" s="219"/>
      <c r="H446" s="220"/>
      <c r="I446" s="221"/>
      <c r="J446" s="221"/>
      <c r="K446" s="221"/>
      <c r="L446" s="221"/>
    </row>
    <row r="447" spans="3:12" ht="14.25" customHeight="1">
      <c r="C447" s="218"/>
      <c r="D447" s="219"/>
      <c r="F447" s="219"/>
      <c r="H447" s="220"/>
      <c r="I447" s="221"/>
      <c r="J447" s="221"/>
      <c r="K447" s="221"/>
      <c r="L447" s="221"/>
    </row>
    <row r="448" spans="3:12" ht="14.25" customHeight="1">
      <c r="C448" s="218"/>
      <c r="D448" s="219"/>
      <c r="F448" s="219"/>
      <c r="H448" s="220"/>
      <c r="I448" s="221"/>
      <c r="J448" s="221"/>
      <c r="K448" s="221"/>
      <c r="L448" s="221"/>
    </row>
    <row r="449" spans="3:12" ht="14.25" customHeight="1">
      <c r="C449" s="218"/>
      <c r="D449" s="219"/>
      <c r="F449" s="219"/>
      <c r="H449" s="220"/>
      <c r="I449" s="221"/>
      <c r="J449" s="221"/>
      <c r="K449" s="221"/>
      <c r="L449" s="221"/>
    </row>
    <row r="450" spans="3:12" ht="14.25" customHeight="1">
      <c r="C450" s="218"/>
      <c r="D450" s="219"/>
      <c r="F450" s="219"/>
      <c r="H450" s="220"/>
      <c r="I450" s="221"/>
      <c r="J450" s="221"/>
      <c r="K450" s="221"/>
      <c r="L450" s="221"/>
    </row>
    <row r="451" spans="3:12" ht="14.25" customHeight="1">
      <c r="C451" s="218"/>
      <c r="D451" s="219"/>
      <c r="F451" s="219"/>
      <c r="H451" s="220"/>
      <c r="I451" s="221"/>
      <c r="J451" s="221"/>
      <c r="K451" s="221"/>
      <c r="L451" s="221"/>
    </row>
    <row r="452" spans="3:12" ht="14.25" customHeight="1">
      <c r="C452" s="218"/>
      <c r="D452" s="219"/>
      <c r="F452" s="219"/>
      <c r="H452" s="220"/>
      <c r="I452" s="221"/>
      <c r="J452" s="221"/>
      <c r="K452" s="221"/>
      <c r="L452" s="221"/>
    </row>
    <row r="453" spans="3:12" ht="14.25" customHeight="1">
      <c r="C453" s="218"/>
      <c r="D453" s="219"/>
      <c r="F453" s="219"/>
      <c r="H453" s="220"/>
      <c r="I453" s="221"/>
      <c r="J453" s="221"/>
      <c r="K453" s="221"/>
      <c r="L453" s="221"/>
    </row>
    <row r="454" spans="3:12" ht="14.25" customHeight="1">
      <c r="C454" s="218"/>
      <c r="D454" s="219"/>
      <c r="F454" s="219"/>
      <c r="H454" s="220"/>
      <c r="I454" s="221"/>
      <c r="J454" s="221"/>
      <c r="K454" s="221"/>
      <c r="L454" s="221"/>
    </row>
    <row r="455" spans="3:12" ht="14.25" customHeight="1">
      <c r="C455" s="218"/>
      <c r="D455" s="219"/>
      <c r="F455" s="219"/>
      <c r="H455" s="220"/>
      <c r="I455" s="221"/>
      <c r="J455" s="221"/>
      <c r="K455" s="221"/>
      <c r="L455" s="221"/>
    </row>
    <row r="456" spans="3:12" ht="14.25" customHeight="1">
      <c r="C456" s="218"/>
      <c r="D456" s="219"/>
      <c r="F456" s="219"/>
      <c r="H456" s="220"/>
      <c r="I456" s="221"/>
      <c r="J456" s="221"/>
      <c r="K456" s="221"/>
      <c r="L456" s="221"/>
    </row>
    <row r="457" spans="3:12" ht="14.25" customHeight="1">
      <c r="C457" s="218"/>
      <c r="D457" s="219"/>
      <c r="F457" s="219"/>
      <c r="H457" s="220"/>
      <c r="I457" s="221"/>
      <c r="J457" s="221"/>
      <c r="K457" s="221"/>
      <c r="L457" s="221"/>
    </row>
    <row r="458" spans="3:12" ht="14.25" customHeight="1">
      <c r="C458" s="218"/>
      <c r="D458" s="219"/>
      <c r="F458" s="219"/>
      <c r="H458" s="220"/>
      <c r="I458" s="221"/>
      <c r="J458" s="221"/>
      <c r="K458" s="221"/>
      <c r="L458" s="221"/>
    </row>
    <row r="459" spans="3:12" ht="14.25" customHeight="1">
      <c r="C459" s="218"/>
      <c r="D459" s="219"/>
      <c r="F459" s="219"/>
      <c r="H459" s="220"/>
      <c r="I459" s="221"/>
      <c r="J459" s="221"/>
      <c r="K459" s="221"/>
      <c r="L459" s="221"/>
    </row>
    <row r="460" spans="3:12" ht="14.25" customHeight="1">
      <c r="C460" s="218"/>
      <c r="D460" s="219"/>
      <c r="F460" s="219"/>
      <c r="H460" s="220"/>
      <c r="I460" s="221"/>
      <c r="J460" s="221"/>
      <c r="K460" s="221"/>
      <c r="L460" s="221"/>
    </row>
    <row r="461" spans="3:12" ht="14.25" customHeight="1">
      <c r="C461" s="218"/>
      <c r="D461" s="219"/>
      <c r="F461" s="219"/>
      <c r="H461" s="220"/>
      <c r="I461" s="221"/>
      <c r="J461" s="221"/>
      <c r="K461" s="221"/>
      <c r="L461" s="221"/>
    </row>
    <row r="462" spans="3:12" ht="14.25" customHeight="1">
      <c r="C462" s="218"/>
      <c r="D462" s="219"/>
      <c r="F462" s="219"/>
      <c r="H462" s="220"/>
      <c r="I462" s="221"/>
      <c r="J462" s="221"/>
      <c r="K462" s="221"/>
      <c r="L462" s="221"/>
    </row>
    <row r="463" spans="3:12" ht="14.25" customHeight="1">
      <c r="C463" s="218"/>
      <c r="D463" s="219"/>
      <c r="F463" s="219"/>
      <c r="H463" s="220"/>
      <c r="I463" s="221"/>
      <c r="J463" s="221"/>
      <c r="K463" s="221"/>
      <c r="L463" s="221"/>
    </row>
    <row r="464" spans="3:12" ht="14.25" customHeight="1">
      <c r="C464" s="218"/>
      <c r="D464" s="219"/>
      <c r="F464" s="219"/>
      <c r="H464" s="220"/>
      <c r="I464" s="221"/>
      <c r="J464" s="221"/>
      <c r="K464" s="221"/>
      <c r="L464" s="221"/>
    </row>
    <row r="465" spans="3:12" ht="14.25" customHeight="1">
      <c r="C465" s="218"/>
      <c r="D465" s="219"/>
      <c r="F465" s="219"/>
      <c r="H465" s="220"/>
      <c r="I465" s="221"/>
      <c r="J465" s="221"/>
      <c r="K465" s="221"/>
      <c r="L465" s="221"/>
    </row>
    <row r="466" spans="3:12" ht="14.25" customHeight="1">
      <c r="C466" s="218"/>
      <c r="D466" s="219"/>
      <c r="F466" s="219"/>
      <c r="H466" s="220"/>
      <c r="I466" s="221"/>
      <c r="J466" s="221"/>
      <c r="K466" s="221"/>
      <c r="L466" s="221"/>
    </row>
    <row r="467" spans="3:12" ht="14.25" customHeight="1">
      <c r="C467" s="218"/>
      <c r="D467" s="219"/>
      <c r="F467" s="219"/>
      <c r="H467" s="220"/>
      <c r="I467" s="221"/>
      <c r="J467" s="221"/>
      <c r="K467" s="221"/>
      <c r="L467" s="221"/>
    </row>
    <row r="468" spans="3:12" ht="14.25" customHeight="1">
      <c r="C468" s="218"/>
      <c r="D468" s="219"/>
      <c r="F468" s="219"/>
      <c r="H468" s="220"/>
      <c r="I468" s="221"/>
      <c r="J468" s="221"/>
      <c r="K468" s="221"/>
      <c r="L468" s="221"/>
    </row>
    <row r="469" spans="3:12" ht="14.25" customHeight="1">
      <c r="C469" s="218"/>
      <c r="D469" s="219"/>
      <c r="F469" s="219"/>
      <c r="H469" s="220"/>
      <c r="I469" s="221"/>
      <c r="J469" s="221"/>
      <c r="K469" s="221"/>
      <c r="L469" s="221"/>
    </row>
    <row r="470" spans="3:12" ht="14.25" customHeight="1">
      <c r="C470" s="218"/>
      <c r="D470" s="219"/>
      <c r="F470" s="219"/>
      <c r="H470" s="220"/>
      <c r="I470" s="221"/>
      <c r="J470" s="221"/>
      <c r="K470" s="221"/>
      <c r="L470" s="221"/>
    </row>
    <row r="471" spans="3:12" ht="14.25" customHeight="1">
      <c r="C471" s="218"/>
      <c r="D471" s="219"/>
      <c r="F471" s="219"/>
      <c r="H471" s="220"/>
      <c r="I471" s="221"/>
      <c r="J471" s="221"/>
      <c r="K471" s="221"/>
      <c r="L471" s="221"/>
    </row>
    <row r="472" spans="3:12" ht="14.25" customHeight="1">
      <c r="C472" s="218"/>
      <c r="D472" s="219"/>
      <c r="F472" s="219"/>
      <c r="H472" s="220"/>
      <c r="I472" s="221"/>
      <c r="J472" s="221"/>
      <c r="K472" s="221"/>
      <c r="L472" s="221"/>
    </row>
    <row r="473" spans="3:12" ht="14.25" customHeight="1">
      <c r="C473" s="218"/>
      <c r="D473" s="219"/>
      <c r="F473" s="219"/>
      <c r="H473" s="220"/>
      <c r="I473" s="221"/>
      <c r="J473" s="221"/>
      <c r="K473" s="221"/>
      <c r="L473" s="221"/>
    </row>
    <row r="474" spans="3:12" ht="14.25" customHeight="1">
      <c r="C474" s="218"/>
      <c r="D474" s="219"/>
      <c r="F474" s="219"/>
      <c r="H474" s="220"/>
      <c r="I474" s="221"/>
      <c r="J474" s="221"/>
      <c r="K474" s="221"/>
      <c r="L474" s="221"/>
    </row>
    <row r="475" spans="3:12" ht="14.25" customHeight="1">
      <c r="C475" s="218"/>
      <c r="D475" s="219"/>
      <c r="F475" s="219"/>
      <c r="H475" s="220"/>
      <c r="I475" s="221"/>
      <c r="J475" s="221"/>
      <c r="K475" s="221"/>
      <c r="L475" s="221"/>
    </row>
    <row r="476" spans="3:12" ht="14.25" customHeight="1">
      <c r="C476" s="218"/>
      <c r="D476" s="219"/>
      <c r="F476" s="219"/>
      <c r="H476" s="220"/>
      <c r="I476" s="221"/>
      <c r="J476" s="221"/>
      <c r="K476" s="221"/>
      <c r="L476" s="221"/>
    </row>
    <row r="477" spans="3:12" ht="14.25" customHeight="1">
      <c r="C477" s="218"/>
      <c r="D477" s="219"/>
      <c r="F477" s="219"/>
      <c r="H477" s="220"/>
      <c r="I477" s="221"/>
      <c r="J477" s="221"/>
      <c r="K477" s="221"/>
      <c r="L477" s="221"/>
    </row>
    <row r="478" spans="3:12" ht="14.25" customHeight="1">
      <c r="C478" s="218"/>
      <c r="D478" s="219"/>
      <c r="F478" s="219"/>
      <c r="H478" s="220"/>
      <c r="I478" s="221"/>
      <c r="J478" s="221"/>
      <c r="K478" s="221"/>
      <c r="L478" s="221"/>
    </row>
    <row r="479" spans="3:12" ht="14.25" customHeight="1">
      <c r="C479" s="218"/>
      <c r="D479" s="219"/>
      <c r="F479" s="219"/>
      <c r="H479" s="220"/>
      <c r="I479" s="221"/>
      <c r="J479" s="221"/>
      <c r="K479" s="221"/>
      <c r="L479" s="221"/>
    </row>
    <row r="480" spans="3:12" ht="14.25" customHeight="1">
      <c r="C480" s="218"/>
      <c r="D480" s="219"/>
      <c r="F480" s="219"/>
      <c r="H480" s="220"/>
      <c r="I480" s="221"/>
      <c r="J480" s="221"/>
      <c r="K480" s="221"/>
      <c r="L480" s="221"/>
    </row>
    <row r="481" spans="3:12" ht="14.25" customHeight="1">
      <c r="C481" s="218"/>
      <c r="D481" s="219"/>
      <c r="F481" s="219"/>
      <c r="H481" s="220"/>
      <c r="I481" s="221"/>
      <c r="J481" s="221"/>
      <c r="K481" s="221"/>
      <c r="L481" s="221"/>
    </row>
    <row r="482" spans="3:12" ht="14.25" customHeight="1">
      <c r="C482" s="218"/>
      <c r="D482" s="219"/>
      <c r="F482" s="219"/>
      <c r="H482" s="220"/>
      <c r="I482" s="221"/>
      <c r="J482" s="221"/>
      <c r="K482" s="221"/>
      <c r="L482" s="221"/>
    </row>
    <row r="483" spans="3:12" ht="14.25" customHeight="1">
      <c r="C483" s="218"/>
      <c r="D483" s="219"/>
      <c r="F483" s="219"/>
      <c r="H483" s="220"/>
      <c r="I483" s="221"/>
      <c r="J483" s="221"/>
      <c r="K483" s="221"/>
      <c r="L483" s="221"/>
    </row>
    <row r="484" spans="3:12" ht="14.25" customHeight="1">
      <c r="C484" s="218"/>
      <c r="D484" s="219"/>
      <c r="F484" s="219"/>
      <c r="H484" s="220"/>
      <c r="I484" s="221"/>
      <c r="J484" s="221"/>
      <c r="K484" s="221"/>
      <c r="L484" s="221"/>
    </row>
    <row r="485" spans="3:12" ht="14.25" customHeight="1">
      <c r="C485" s="218"/>
      <c r="D485" s="219"/>
      <c r="F485" s="219"/>
      <c r="H485" s="220"/>
      <c r="I485" s="221"/>
      <c r="J485" s="221"/>
      <c r="K485" s="221"/>
      <c r="L485" s="221"/>
    </row>
    <row r="486" spans="3:12" ht="14.25" customHeight="1">
      <c r="C486" s="218"/>
      <c r="D486" s="219"/>
      <c r="F486" s="219"/>
      <c r="H486" s="220"/>
      <c r="I486" s="221"/>
      <c r="J486" s="221"/>
      <c r="K486" s="221"/>
      <c r="L486" s="221"/>
    </row>
    <row r="487" spans="3:12" ht="14.25" customHeight="1">
      <c r="C487" s="218"/>
      <c r="D487" s="219"/>
      <c r="F487" s="219"/>
      <c r="H487" s="220"/>
      <c r="I487" s="221"/>
      <c r="J487" s="221"/>
      <c r="K487" s="221"/>
      <c r="L487" s="221"/>
    </row>
    <row r="488" spans="3:12" ht="14.25" customHeight="1">
      <c r="C488" s="218"/>
      <c r="D488" s="219"/>
      <c r="F488" s="219"/>
      <c r="H488" s="220"/>
      <c r="I488" s="221"/>
      <c r="J488" s="221"/>
      <c r="K488" s="221"/>
      <c r="L488" s="221"/>
    </row>
    <row r="489" spans="3:12" ht="14.25" customHeight="1">
      <c r="C489" s="218"/>
      <c r="D489" s="219"/>
      <c r="F489" s="219"/>
      <c r="H489" s="220"/>
      <c r="I489" s="221"/>
      <c r="J489" s="221"/>
      <c r="K489" s="221"/>
      <c r="L489" s="221"/>
    </row>
    <row r="490" spans="3:12" ht="14.25" customHeight="1">
      <c r="C490" s="218"/>
      <c r="D490" s="219"/>
      <c r="F490" s="219"/>
      <c r="H490" s="220"/>
      <c r="I490" s="221"/>
      <c r="J490" s="221"/>
      <c r="K490" s="221"/>
      <c r="L490" s="221"/>
    </row>
    <row r="491" spans="3:12" ht="14.25" customHeight="1">
      <c r="C491" s="218"/>
      <c r="D491" s="219"/>
      <c r="F491" s="219"/>
      <c r="H491" s="220"/>
      <c r="I491" s="221"/>
      <c r="J491" s="221"/>
      <c r="K491" s="221"/>
      <c r="L491" s="221"/>
    </row>
    <row r="492" spans="3:12" ht="14.25" customHeight="1">
      <c r="C492" s="218"/>
      <c r="D492" s="219"/>
      <c r="F492" s="219"/>
      <c r="H492" s="220"/>
      <c r="I492" s="221"/>
      <c r="J492" s="221"/>
      <c r="K492" s="221"/>
      <c r="L492" s="221"/>
    </row>
    <row r="493" spans="3:12" ht="14.25" customHeight="1">
      <c r="C493" s="218"/>
      <c r="D493" s="219"/>
      <c r="F493" s="219"/>
      <c r="H493" s="220"/>
      <c r="I493" s="221"/>
      <c r="J493" s="221"/>
      <c r="K493" s="221"/>
      <c r="L493" s="221"/>
    </row>
    <row r="494" spans="3:12" ht="14.25" customHeight="1">
      <c r="C494" s="218"/>
      <c r="D494" s="219"/>
      <c r="F494" s="219"/>
      <c r="H494" s="220"/>
      <c r="I494" s="221"/>
      <c r="J494" s="221"/>
      <c r="K494" s="221"/>
      <c r="L494" s="221"/>
    </row>
    <row r="495" spans="3:12" ht="14.25" customHeight="1">
      <c r="C495" s="218"/>
      <c r="D495" s="219"/>
      <c r="F495" s="219"/>
      <c r="H495" s="220"/>
      <c r="I495" s="221"/>
      <c r="J495" s="221"/>
      <c r="K495" s="221"/>
      <c r="L495" s="221"/>
    </row>
    <row r="496" spans="3:12" ht="14.25" customHeight="1">
      <c r="C496" s="218"/>
      <c r="D496" s="219"/>
      <c r="F496" s="219"/>
      <c r="H496" s="220"/>
      <c r="I496" s="221"/>
      <c r="J496" s="221"/>
      <c r="K496" s="221"/>
      <c r="L496" s="221"/>
    </row>
    <row r="497" spans="3:12" ht="14.25" customHeight="1">
      <c r="C497" s="218"/>
      <c r="D497" s="219"/>
      <c r="F497" s="219"/>
      <c r="H497" s="220"/>
      <c r="I497" s="221"/>
      <c r="J497" s="221"/>
      <c r="K497" s="221"/>
      <c r="L497" s="221"/>
    </row>
    <row r="498" spans="3:12" ht="14.25" customHeight="1">
      <c r="C498" s="218"/>
      <c r="D498" s="219"/>
      <c r="F498" s="219"/>
      <c r="H498" s="220"/>
      <c r="I498" s="221"/>
      <c r="J498" s="221"/>
      <c r="K498" s="221"/>
      <c r="L498" s="221"/>
    </row>
    <row r="499" spans="3:12" ht="14.25" customHeight="1">
      <c r="C499" s="218"/>
      <c r="D499" s="219"/>
      <c r="F499" s="219"/>
      <c r="H499" s="220"/>
      <c r="I499" s="221"/>
      <c r="J499" s="221"/>
      <c r="K499" s="221"/>
      <c r="L499" s="221"/>
    </row>
    <row r="500" spans="3:12" ht="14.25" customHeight="1">
      <c r="C500" s="218"/>
      <c r="D500" s="219"/>
      <c r="F500" s="219"/>
      <c r="H500" s="220"/>
      <c r="I500" s="221"/>
      <c r="J500" s="221"/>
      <c r="K500" s="221"/>
      <c r="L500" s="221"/>
    </row>
    <row r="501" spans="3:12" ht="14.25" customHeight="1">
      <c r="C501" s="218"/>
      <c r="D501" s="219"/>
      <c r="F501" s="219"/>
      <c r="H501" s="220"/>
      <c r="I501" s="221"/>
      <c r="J501" s="221"/>
      <c r="K501" s="221"/>
      <c r="L501" s="221"/>
    </row>
    <row r="502" spans="3:12" ht="14.25" customHeight="1">
      <c r="C502" s="218"/>
      <c r="D502" s="219"/>
      <c r="F502" s="219"/>
      <c r="H502" s="220"/>
      <c r="I502" s="221"/>
      <c r="J502" s="221"/>
      <c r="K502" s="221"/>
      <c r="L502" s="221"/>
    </row>
    <row r="503" spans="3:12" ht="14.25" customHeight="1">
      <c r="C503" s="218"/>
      <c r="D503" s="219"/>
      <c r="F503" s="219"/>
      <c r="H503" s="220"/>
      <c r="I503" s="221"/>
      <c r="J503" s="221"/>
      <c r="K503" s="221"/>
      <c r="L503" s="221"/>
    </row>
    <row r="504" spans="3:12" ht="14.25" customHeight="1">
      <c r="C504" s="218"/>
      <c r="D504" s="219"/>
      <c r="F504" s="219"/>
      <c r="H504" s="220"/>
      <c r="I504" s="221"/>
      <c r="J504" s="221"/>
      <c r="K504" s="221"/>
      <c r="L504" s="221"/>
    </row>
    <row r="505" spans="3:12" ht="14.25" customHeight="1">
      <c r="C505" s="218"/>
      <c r="D505" s="219"/>
      <c r="F505" s="219"/>
      <c r="H505" s="220"/>
      <c r="I505" s="221"/>
      <c r="J505" s="221"/>
      <c r="K505" s="221"/>
      <c r="L505" s="221"/>
    </row>
    <row r="506" spans="3:12" ht="14.25" customHeight="1">
      <c r="C506" s="218"/>
      <c r="D506" s="219"/>
      <c r="F506" s="219"/>
      <c r="H506" s="220"/>
      <c r="I506" s="221"/>
      <c r="J506" s="221"/>
      <c r="K506" s="221"/>
      <c r="L506" s="221"/>
    </row>
    <row r="507" spans="3:12" ht="14.25" customHeight="1">
      <c r="C507" s="218"/>
      <c r="D507" s="219"/>
      <c r="F507" s="219"/>
      <c r="H507" s="220"/>
      <c r="I507" s="221"/>
      <c r="J507" s="221"/>
      <c r="K507" s="221"/>
      <c r="L507" s="221"/>
    </row>
    <row r="508" spans="3:12" ht="14.25" customHeight="1">
      <c r="C508" s="218"/>
      <c r="D508" s="219"/>
      <c r="F508" s="219"/>
      <c r="H508" s="220"/>
      <c r="I508" s="221"/>
      <c r="J508" s="221"/>
      <c r="K508" s="221"/>
      <c r="L508" s="221"/>
    </row>
    <row r="509" spans="3:12" ht="14.25" customHeight="1">
      <c r="C509" s="218"/>
      <c r="D509" s="219"/>
      <c r="F509" s="219"/>
      <c r="H509" s="220"/>
      <c r="I509" s="221"/>
      <c r="J509" s="221"/>
      <c r="K509" s="221"/>
      <c r="L509" s="221"/>
    </row>
    <row r="510" spans="3:12" ht="14.25" customHeight="1">
      <c r="C510" s="218"/>
      <c r="D510" s="219"/>
      <c r="F510" s="219"/>
      <c r="H510" s="220"/>
      <c r="I510" s="221"/>
      <c r="J510" s="221"/>
      <c r="K510" s="221"/>
      <c r="L510" s="221"/>
    </row>
    <row r="511" spans="3:12" ht="14.25" customHeight="1">
      <c r="C511" s="218"/>
      <c r="D511" s="219"/>
      <c r="F511" s="219"/>
      <c r="H511" s="220"/>
      <c r="I511" s="221"/>
      <c r="J511" s="221"/>
      <c r="K511" s="221"/>
      <c r="L511" s="221"/>
    </row>
    <row r="512" spans="3:12" ht="14.25" customHeight="1">
      <c r="C512" s="218"/>
      <c r="D512" s="219"/>
      <c r="F512" s="219"/>
      <c r="H512" s="220"/>
      <c r="I512" s="221"/>
      <c r="J512" s="221"/>
      <c r="K512" s="221"/>
      <c r="L512" s="221"/>
    </row>
    <row r="513" spans="3:12" ht="14.25" customHeight="1">
      <c r="C513" s="218"/>
      <c r="D513" s="219"/>
      <c r="F513" s="219"/>
      <c r="H513" s="220"/>
      <c r="I513" s="221"/>
      <c r="J513" s="221"/>
      <c r="K513" s="221"/>
      <c r="L513" s="221"/>
    </row>
    <row r="514" spans="3:12" ht="14.25" customHeight="1">
      <c r="C514" s="218"/>
      <c r="D514" s="219"/>
      <c r="F514" s="219"/>
      <c r="H514" s="220"/>
      <c r="I514" s="221"/>
      <c r="J514" s="221"/>
      <c r="K514" s="221"/>
      <c r="L514" s="221"/>
    </row>
    <row r="515" spans="3:12" ht="14.25" customHeight="1">
      <c r="C515" s="218"/>
      <c r="D515" s="219"/>
      <c r="F515" s="219"/>
      <c r="H515" s="220"/>
      <c r="I515" s="221"/>
      <c r="J515" s="221"/>
      <c r="K515" s="221"/>
      <c r="L515" s="221"/>
    </row>
    <row r="516" spans="3:12" ht="14.25" customHeight="1">
      <c r="C516" s="218"/>
      <c r="D516" s="219"/>
      <c r="F516" s="219"/>
      <c r="H516" s="220"/>
      <c r="I516" s="221"/>
      <c r="J516" s="221"/>
      <c r="K516" s="221"/>
      <c r="L516" s="221"/>
    </row>
    <row r="517" spans="3:12" ht="14.25" customHeight="1">
      <c r="C517" s="218"/>
      <c r="D517" s="219"/>
      <c r="F517" s="219"/>
      <c r="H517" s="220"/>
      <c r="I517" s="221"/>
      <c r="J517" s="221"/>
      <c r="K517" s="221"/>
      <c r="L517" s="221"/>
    </row>
    <row r="518" spans="3:12" ht="14.25" customHeight="1">
      <c r="C518" s="218"/>
      <c r="D518" s="219"/>
      <c r="F518" s="219"/>
      <c r="H518" s="220"/>
      <c r="I518" s="221"/>
      <c r="J518" s="221"/>
      <c r="K518" s="221"/>
      <c r="L518" s="221"/>
    </row>
    <row r="519" spans="3:12" ht="14.25" customHeight="1">
      <c r="C519" s="218"/>
      <c r="D519" s="219"/>
      <c r="F519" s="219"/>
      <c r="H519" s="220"/>
      <c r="I519" s="221"/>
      <c r="J519" s="221"/>
      <c r="K519" s="221"/>
      <c r="L519" s="221"/>
    </row>
    <row r="520" spans="3:12" ht="14.25" customHeight="1">
      <c r="C520" s="218"/>
      <c r="D520" s="219"/>
      <c r="F520" s="219"/>
      <c r="H520" s="220"/>
      <c r="I520" s="221"/>
      <c r="J520" s="221"/>
      <c r="K520" s="221"/>
      <c r="L520" s="221"/>
    </row>
    <row r="521" spans="3:12" ht="14.25" customHeight="1">
      <c r="C521" s="218"/>
      <c r="D521" s="219"/>
      <c r="F521" s="219"/>
      <c r="H521" s="220"/>
      <c r="I521" s="221"/>
      <c r="J521" s="221"/>
      <c r="K521" s="221"/>
      <c r="L521" s="221"/>
    </row>
    <row r="522" spans="3:12" ht="14.25" customHeight="1">
      <c r="C522" s="218"/>
      <c r="D522" s="219"/>
      <c r="F522" s="219"/>
      <c r="H522" s="220"/>
      <c r="I522" s="221"/>
      <c r="J522" s="221"/>
      <c r="K522" s="221"/>
      <c r="L522" s="221"/>
    </row>
    <row r="523" spans="3:12" ht="14.25" customHeight="1">
      <c r="C523" s="218"/>
      <c r="D523" s="219"/>
      <c r="F523" s="219"/>
      <c r="H523" s="220"/>
      <c r="I523" s="221"/>
      <c r="J523" s="221"/>
      <c r="K523" s="221"/>
      <c r="L523" s="221"/>
    </row>
    <row r="524" spans="3:12" ht="14.25" customHeight="1">
      <c r="C524" s="218"/>
      <c r="D524" s="219"/>
      <c r="F524" s="219"/>
      <c r="H524" s="220"/>
      <c r="I524" s="221"/>
      <c r="J524" s="221"/>
      <c r="K524" s="221"/>
      <c r="L524" s="221"/>
    </row>
    <row r="525" spans="3:12" ht="14.25" customHeight="1">
      <c r="C525" s="218"/>
      <c r="D525" s="219"/>
      <c r="F525" s="219"/>
      <c r="H525" s="220"/>
      <c r="I525" s="221"/>
      <c r="J525" s="221"/>
      <c r="K525" s="221"/>
      <c r="L525" s="221"/>
    </row>
    <row r="526" spans="3:12" ht="14.25" customHeight="1">
      <c r="C526" s="218"/>
      <c r="D526" s="219"/>
      <c r="F526" s="219"/>
      <c r="H526" s="220"/>
      <c r="I526" s="221"/>
      <c r="J526" s="221"/>
      <c r="K526" s="221"/>
      <c r="L526" s="221"/>
    </row>
    <row r="527" spans="3:12" ht="14.25" customHeight="1">
      <c r="C527" s="218"/>
      <c r="D527" s="219"/>
      <c r="F527" s="219"/>
      <c r="H527" s="220"/>
      <c r="I527" s="221"/>
      <c r="J527" s="221"/>
      <c r="K527" s="221"/>
      <c r="L527" s="221"/>
    </row>
    <row r="528" spans="3:12" ht="14.25" customHeight="1">
      <c r="C528" s="218"/>
      <c r="D528" s="219"/>
      <c r="F528" s="219"/>
      <c r="H528" s="220"/>
      <c r="I528" s="221"/>
      <c r="J528" s="221"/>
      <c r="K528" s="221"/>
      <c r="L528" s="221"/>
    </row>
    <row r="529" spans="3:12" ht="14.25" customHeight="1">
      <c r="C529" s="218"/>
      <c r="D529" s="219"/>
      <c r="F529" s="219"/>
      <c r="H529" s="220"/>
      <c r="I529" s="221"/>
      <c r="J529" s="221"/>
      <c r="K529" s="221"/>
      <c r="L529" s="221"/>
    </row>
    <row r="530" spans="3:12" ht="14.25" customHeight="1">
      <c r="C530" s="218"/>
      <c r="D530" s="219"/>
      <c r="F530" s="219"/>
      <c r="H530" s="220"/>
      <c r="I530" s="221"/>
      <c r="J530" s="221"/>
      <c r="K530" s="221"/>
      <c r="L530" s="221"/>
    </row>
    <row r="531" spans="3:12" ht="14.25" customHeight="1">
      <c r="C531" s="218"/>
      <c r="D531" s="219"/>
      <c r="F531" s="219"/>
      <c r="H531" s="220"/>
      <c r="I531" s="221"/>
      <c r="J531" s="221"/>
      <c r="K531" s="221"/>
      <c r="L531" s="221"/>
    </row>
    <row r="532" spans="3:12" ht="14.25" customHeight="1">
      <c r="C532" s="218"/>
      <c r="D532" s="219"/>
      <c r="F532" s="219"/>
      <c r="H532" s="220"/>
      <c r="I532" s="221"/>
      <c r="J532" s="221"/>
      <c r="K532" s="221"/>
      <c r="L532" s="221"/>
    </row>
    <row r="533" spans="3:12" ht="14.25" customHeight="1">
      <c r="C533" s="218"/>
      <c r="D533" s="219"/>
      <c r="F533" s="219"/>
      <c r="H533" s="220"/>
      <c r="I533" s="221"/>
      <c r="J533" s="221"/>
      <c r="K533" s="221"/>
      <c r="L533" s="221"/>
    </row>
    <row r="534" spans="3:12" ht="14.25" customHeight="1">
      <c r="C534" s="218"/>
      <c r="D534" s="219"/>
      <c r="F534" s="219"/>
      <c r="H534" s="220"/>
      <c r="I534" s="221"/>
      <c r="J534" s="221"/>
      <c r="K534" s="221"/>
      <c r="L534" s="221"/>
    </row>
    <row r="535" spans="3:12" ht="14.25" customHeight="1">
      <c r="C535" s="218"/>
      <c r="D535" s="219"/>
      <c r="F535" s="219"/>
      <c r="H535" s="220"/>
      <c r="I535" s="221"/>
      <c r="J535" s="221"/>
      <c r="K535" s="221"/>
      <c r="L535" s="221"/>
    </row>
    <row r="536" spans="3:12" ht="14.25" customHeight="1">
      <c r="C536" s="218"/>
      <c r="D536" s="219"/>
      <c r="F536" s="219"/>
      <c r="H536" s="220"/>
      <c r="I536" s="221"/>
      <c r="J536" s="221"/>
      <c r="K536" s="221"/>
      <c r="L536" s="221"/>
    </row>
    <row r="537" spans="3:12" ht="14.25" customHeight="1">
      <c r="C537" s="218"/>
      <c r="D537" s="219"/>
      <c r="F537" s="219"/>
      <c r="H537" s="220"/>
      <c r="I537" s="221"/>
      <c r="J537" s="221"/>
      <c r="K537" s="221"/>
      <c r="L537" s="221"/>
    </row>
    <row r="538" spans="3:12" ht="14.25" customHeight="1">
      <c r="C538" s="218"/>
      <c r="D538" s="219"/>
      <c r="F538" s="219"/>
      <c r="H538" s="220"/>
      <c r="I538" s="221"/>
      <c r="J538" s="221"/>
      <c r="K538" s="221"/>
      <c r="L538" s="221"/>
    </row>
    <row r="539" spans="3:12" ht="14.25" customHeight="1">
      <c r="C539" s="218"/>
      <c r="D539" s="219"/>
      <c r="F539" s="219"/>
      <c r="H539" s="220"/>
      <c r="I539" s="221"/>
      <c r="J539" s="221"/>
      <c r="K539" s="221"/>
      <c r="L539" s="221"/>
    </row>
    <row r="540" spans="3:12" ht="14.25" customHeight="1">
      <c r="C540" s="218"/>
      <c r="D540" s="219"/>
      <c r="F540" s="219"/>
      <c r="H540" s="220"/>
      <c r="I540" s="221"/>
      <c r="J540" s="221"/>
      <c r="K540" s="221"/>
      <c r="L540" s="221"/>
    </row>
    <row r="541" spans="3:12" ht="14.25" customHeight="1">
      <c r="C541" s="218"/>
      <c r="D541" s="219"/>
      <c r="F541" s="219"/>
      <c r="H541" s="220"/>
      <c r="I541" s="221"/>
      <c r="J541" s="221"/>
      <c r="K541" s="221"/>
      <c r="L541" s="221"/>
    </row>
    <row r="542" spans="3:12" ht="14.25" customHeight="1">
      <c r="C542" s="218"/>
      <c r="D542" s="219"/>
      <c r="F542" s="219"/>
      <c r="H542" s="220"/>
      <c r="I542" s="221"/>
      <c r="J542" s="221"/>
      <c r="K542" s="221"/>
      <c r="L542" s="221"/>
    </row>
    <row r="543" spans="3:12" ht="14.25" customHeight="1">
      <c r="C543" s="218"/>
      <c r="D543" s="219"/>
      <c r="F543" s="219"/>
      <c r="H543" s="220"/>
      <c r="I543" s="221"/>
      <c r="J543" s="221"/>
      <c r="K543" s="221"/>
      <c r="L543" s="221"/>
    </row>
    <row r="544" spans="3:12" ht="14.25" customHeight="1">
      <c r="C544" s="218"/>
      <c r="D544" s="219"/>
      <c r="F544" s="219"/>
      <c r="H544" s="220"/>
      <c r="I544" s="221"/>
      <c r="J544" s="221"/>
      <c r="K544" s="221"/>
      <c r="L544" s="221"/>
    </row>
    <row r="545" spans="3:12" ht="14.25" customHeight="1">
      <c r="C545" s="218"/>
      <c r="D545" s="219"/>
      <c r="F545" s="219"/>
      <c r="H545" s="220"/>
      <c r="I545" s="221"/>
      <c r="J545" s="221"/>
      <c r="K545" s="221"/>
      <c r="L545" s="221"/>
    </row>
    <row r="546" spans="3:12" ht="14.25" customHeight="1">
      <c r="C546" s="218"/>
      <c r="D546" s="219"/>
      <c r="F546" s="219"/>
      <c r="H546" s="220"/>
      <c r="I546" s="221"/>
      <c r="J546" s="221"/>
      <c r="K546" s="221"/>
      <c r="L546" s="221"/>
    </row>
    <row r="547" spans="3:12" ht="14.25" customHeight="1">
      <c r="C547" s="218"/>
      <c r="D547" s="219"/>
      <c r="F547" s="219"/>
      <c r="H547" s="220"/>
      <c r="I547" s="221"/>
      <c r="J547" s="221"/>
      <c r="K547" s="221"/>
      <c r="L547" s="221"/>
    </row>
    <row r="548" spans="3:12" ht="14.25" customHeight="1">
      <c r="C548" s="218"/>
      <c r="D548" s="219"/>
      <c r="F548" s="219"/>
      <c r="H548" s="220"/>
      <c r="I548" s="221"/>
      <c r="J548" s="221"/>
      <c r="K548" s="221"/>
      <c r="L548" s="221"/>
    </row>
    <row r="549" spans="3:12" ht="14.25" customHeight="1">
      <c r="C549" s="218"/>
      <c r="D549" s="219"/>
      <c r="F549" s="219"/>
      <c r="H549" s="220"/>
      <c r="I549" s="221"/>
      <c r="J549" s="221"/>
      <c r="K549" s="221"/>
      <c r="L549" s="221"/>
    </row>
    <row r="550" spans="3:12" ht="14.25" customHeight="1">
      <c r="C550" s="218"/>
      <c r="D550" s="219"/>
      <c r="F550" s="219"/>
      <c r="H550" s="220"/>
      <c r="I550" s="221"/>
      <c r="J550" s="221"/>
      <c r="K550" s="221"/>
      <c r="L550" s="221"/>
    </row>
    <row r="551" spans="3:12" ht="14.25" customHeight="1">
      <c r="C551" s="218"/>
      <c r="D551" s="219"/>
      <c r="F551" s="219"/>
      <c r="H551" s="220"/>
      <c r="I551" s="221"/>
      <c r="J551" s="221"/>
      <c r="K551" s="221"/>
      <c r="L551" s="221"/>
    </row>
    <row r="552" spans="3:12" ht="14.25" customHeight="1">
      <c r="C552" s="218"/>
      <c r="D552" s="219"/>
      <c r="F552" s="219"/>
      <c r="H552" s="220"/>
      <c r="I552" s="221"/>
      <c r="J552" s="221"/>
      <c r="K552" s="221"/>
      <c r="L552" s="221"/>
    </row>
    <row r="553" spans="3:12" ht="14.25" customHeight="1">
      <c r="C553" s="218"/>
      <c r="D553" s="219"/>
      <c r="F553" s="219"/>
      <c r="H553" s="220"/>
      <c r="I553" s="221"/>
      <c r="J553" s="221"/>
      <c r="K553" s="221"/>
      <c r="L553" s="221"/>
    </row>
    <row r="554" spans="3:12" ht="14.25" customHeight="1">
      <c r="C554" s="218"/>
      <c r="D554" s="219"/>
      <c r="F554" s="219"/>
      <c r="H554" s="220"/>
      <c r="I554" s="221"/>
      <c r="J554" s="221"/>
      <c r="K554" s="221"/>
      <c r="L554" s="221"/>
    </row>
    <row r="555" spans="3:12" ht="14.25" customHeight="1">
      <c r="C555" s="218"/>
      <c r="D555" s="219"/>
      <c r="F555" s="219"/>
      <c r="H555" s="220"/>
      <c r="I555" s="221"/>
      <c r="J555" s="221"/>
      <c r="K555" s="221"/>
      <c r="L555" s="221"/>
    </row>
    <row r="556" spans="3:12" ht="14.25" customHeight="1">
      <c r="C556" s="218"/>
      <c r="D556" s="219"/>
      <c r="F556" s="219"/>
      <c r="H556" s="220"/>
      <c r="I556" s="221"/>
      <c r="J556" s="221"/>
      <c r="K556" s="221"/>
      <c r="L556" s="221"/>
    </row>
    <row r="557" spans="3:12" ht="14.25" customHeight="1">
      <c r="C557" s="218"/>
      <c r="D557" s="219"/>
      <c r="F557" s="219"/>
      <c r="H557" s="220"/>
      <c r="I557" s="221"/>
      <c r="J557" s="221"/>
      <c r="K557" s="221"/>
      <c r="L557" s="221"/>
    </row>
    <row r="558" spans="3:12" ht="14.25" customHeight="1">
      <c r="C558" s="218"/>
      <c r="D558" s="219"/>
      <c r="F558" s="219"/>
      <c r="H558" s="220"/>
      <c r="I558" s="221"/>
      <c r="J558" s="221"/>
      <c r="K558" s="221"/>
      <c r="L558" s="221"/>
    </row>
    <row r="559" spans="3:12" ht="14.25" customHeight="1">
      <c r="C559" s="218"/>
      <c r="D559" s="219"/>
      <c r="F559" s="219"/>
      <c r="H559" s="220"/>
      <c r="I559" s="221"/>
      <c r="J559" s="221"/>
      <c r="K559" s="221"/>
      <c r="L559" s="221"/>
    </row>
    <row r="560" spans="3:12" ht="14.25" customHeight="1">
      <c r="C560" s="218"/>
      <c r="D560" s="219"/>
      <c r="F560" s="219"/>
      <c r="H560" s="220"/>
      <c r="I560" s="221"/>
      <c r="J560" s="221"/>
      <c r="K560" s="221"/>
      <c r="L560" s="221"/>
    </row>
    <row r="561" spans="3:12" ht="14.25" customHeight="1">
      <c r="C561" s="218"/>
      <c r="D561" s="219"/>
      <c r="F561" s="219"/>
      <c r="H561" s="220"/>
      <c r="I561" s="221"/>
      <c r="J561" s="221"/>
      <c r="K561" s="221"/>
      <c r="L561" s="221"/>
    </row>
    <row r="562" spans="3:12" ht="14.25" customHeight="1">
      <c r="C562" s="218"/>
      <c r="D562" s="219"/>
      <c r="F562" s="219"/>
      <c r="H562" s="220"/>
      <c r="I562" s="221"/>
      <c r="J562" s="221"/>
      <c r="K562" s="221"/>
      <c r="L562" s="221"/>
    </row>
    <row r="563" spans="3:12" ht="14.25" customHeight="1">
      <c r="C563" s="218"/>
      <c r="D563" s="219"/>
      <c r="F563" s="219"/>
      <c r="H563" s="220"/>
      <c r="I563" s="221"/>
      <c r="J563" s="221"/>
      <c r="K563" s="221"/>
      <c r="L563" s="221"/>
    </row>
    <row r="564" spans="3:12" ht="14.25" customHeight="1">
      <c r="C564" s="218"/>
      <c r="D564" s="219"/>
      <c r="F564" s="219"/>
      <c r="H564" s="220"/>
      <c r="I564" s="221"/>
      <c r="J564" s="221"/>
      <c r="K564" s="221"/>
      <c r="L564" s="221"/>
    </row>
    <row r="565" spans="3:12" ht="14.25" customHeight="1">
      <c r="C565" s="218"/>
      <c r="D565" s="219"/>
      <c r="F565" s="219"/>
      <c r="H565" s="220"/>
      <c r="I565" s="221"/>
      <c r="J565" s="221"/>
      <c r="K565" s="221"/>
      <c r="L565" s="221"/>
    </row>
    <row r="566" spans="3:12" ht="14.25" customHeight="1">
      <c r="C566" s="218"/>
      <c r="D566" s="219"/>
      <c r="F566" s="219"/>
      <c r="H566" s="220"/>
      <c r="I566" s="221"/>
      <c r="J566" s="221"/>
      <c r="K566" s="221"/>
      <c r="L566" s="221"/>
    </row>
    <row r="567" spans="3:12" ht="14.25" customHeight="1">
      <c r="C567" s="218"/>
      <c r="D567" s="219"/>
      <c r="F567" s="219"/>
      <c r="H567" s="220"/>
      <c r="I567" s="221"/>
      <c r="J567" s="221"/>
      <c r="K567" s="221"/>
      <c r="L567" s="221"/>
    </row>
    <row r="568" spans="3:12" ht="14.25" customHeight="1">
      <c r="C568" s="218"/>
      <c r="D568" s="219"/>
      <c r="F568" s="219"/>
      <c r="H568" s="220"/>
      <c r="I568" s="221"/>
      <c r="J568" s="221"/>
      <c r="K568" s="221"/>
      <c r="L568" s="221"/>
    </row>
    <row r="569" spans="3:12" ht="14.25" customHeight="1">
      <c r="C569" s="218"/>
      <c r="D569" s="219"/>
      <c r="F569" s="219"/>
      <c r="H569" s="220"/>
      <c r="I569" s="221"/>
      <c r="J569" s="221"/>
      <c r="K569" s="221"/>
      <c r="L569" s="221"/>
    </row>
    <row r="570" spans="3:12" ht="14.25" customHeight="1">
      <c r="C570" s="218"/>
      <c r="D570" s="219"/>
      <c r="F570" s="219"/>
      <c r="H570" s="220"/>
      <c r="I570" s="221"/>
      <c r="J570" s="221"/>
      <c r="K570" s="221"/>
      <c r="L570" s="221"/>
    </row>
    <row r="571" spans="3:12" ht="14.25" customHeight="1">
      <c r="C571" s="218"/>
      <c r="D571" s="219"/>
      <c r="F571" s="219"/>
      <c r="H571" s="220"/>
      <c r="I571" s="221"/>
      <c r="J571" s="221"/>
      <c r="K571" s="221"/>
      <c r="L571" s="221"/>
    </row>
    <row r="572" spans="3:12" ht="14.25" customHeight="1">
      <c r="C572" s="218"/>
      <c r="D572" s="219"/>
      <c r="F572" s="219"/>
      <c r="H572" s="220"/>
      <c r="I572" s="221"/>
      <c r="J572" s="221"/>
      <c r="K572" s="221"/>
      <c r="L572" s="221"/>
    </row>
    <row r="573" spans="3:12" ht="14.25" customHeight="1">
      <c r="C573" s="218"/>
      <c r="D573" s="219"/>
      <c r="F573" s="219"/>
      <c r="H573" s="220"/>
      <c r="I573" s="221"/>
      <c r="J573" s="221"/>
      <c r="K573" s="221"/>
      <c r="L573" s="221"/>
    </row>
    <row r="574" spans="3:12" ht="14.25" customHeight="1">
      <c r="C574" s="218"/>
      <c r="D574" s="219"/>
      <c r="F574" s="219"/>
      <c r="H574" s="220"/>
      <c r="I574" s="221"/>
      <c r="J574" s="221"/>
      <c r="K574" s="221"/>
      <c r="L574" s="221"/>
    </row>
    <row r="575" spans="3:12" ht="14.25" customHeight="1">
      <c r="C575" s="218"/>
      <c r="D575" s="219"/>
      <c r="F575" s="219"/>
      <c r="H575" s="220"/>
      <c r="I575" s="221"/>
      <c r="J575" s="221"/>
      <c r="K575" s="221"/>
      <c r="L575" s="221"/>
    </row>
    <row r="576" spans="3:12" ht="14.25" customHeight="1">
      <c r="C576" s="218"/>
      <c r="D576" s="219"/>
      <c r="F576" s="219"/>
      <c r="H576" s="220"/>
      <c r="I576" s="221"/>
      <c r="J576" s="221"/>
      <c r="K576" s="221"/>
      <c r="L576" s="221"/>
    </row>
    <row r="577" spans="3:12" ht="14.25" customHeight="1">
      <c r="C577" s="218"/>
      <c r="D577" s="219"/>
      <c r="F577" s="219"/>
      <c r="H577" s="220"/>
      <c r="I577" s="221"/>
      <c r="J577" s="221"/>
      <c r="K577" s="221"/>
      <c r="L577" s="221"/>
    </row>
    <row r="578" spans="3:11" ht="14.25" customHeight="1">
      <c r="C578" s="218"/>
      <c r="D578" s="219"/>
      <c r="F578" s="219"/>
      <c r="H578" s="220"/>
      <c r="I578" s="221"/>
      <c r="J578" s="221"/>
      <c r="K578" s="221"/>
    </row>
    <row r="579" spans="3:11" ht="14.25" customHeight="1">
      <c r="C579" s="218"/>
      <c r="D579" s="219"/>
      <c r="F579" s="219"/>
      <c r="H579" s="220"/>
      <c r="I579" s="221"/>
      <c r="J579" s="221"/>
      <c r="K579" s="221"/>
    </row>
    <row r="580" spans="3:8" ht="14.25" customHeight="1">
      <c r="C580" s="218"/>
      <c r="D580" s="219"/>
      <c r="F580" s="219"/>
      <c r="H580" s="218"/>
    </row>
    <row r="581" spans="3:8" ht="14.25" customHeight="1">
      <c r="C581" s="218"/>
      <c r="D581" s="219"/>
      <c r="F581" s="219"/>
      <c r="H581" s="218"/>
    </row>
    <row r="582" spans="3:8" ht="14.25" customHeight="1">
      <c r="C582" s="218"/>
      <c r="D582" s="219"/>
      <c r="F582" s="219"/>
      <c r="H582" s="218"/>
    </row>
    <row r="583" spans="3:8" ht="14.25" customHeight="1">
      <c r="C583" s="218"/>
      <c r="D583" s="219"/>
      <c r="F583" s="219"/>
      <c r="H583" s="218"/>
    </row>
  </sheetData>
  <sheetProtection/>
  <mergeCells count="10">
    <mergeCell ref="C2:E2"/>
    <mergeCell ref="D4:E4"/>
    <mergeCell ref="D5:E5"/>
    <mergeCell ref="A7:F8"/>
    <mergeCell ref="L9:M9"/>
    <mergeCell ref="H7:J8"/>
    <mergeCell ref="H16:J17"/>
    <mergeCell ref="H19:J19"/>
    <mergeCell ref="H56:J57"/>
    <mergeCell ref="H50:J51"/>
  </mergeCells>
  <conditionalFormatting sqref="E10">
    <cfRule type="expression" priority="1" dxfId="4" stopIfTrue="1">
      <formula>OR(C10=$N$9,C10=$N$10,C10=$N$11)</formula>
    </cfRule>
  </conditionalFormatting>
  <conditionalFormatting sqref="D10">
    <cfRule type="expression" priority="2" dxfId="4" stopIfTrue="1">
      <formula>OR($N$12,C10=$N$13,C10=$N$14,C10=$N$15,C10=$N$16,C10=$N$17,C10=$N$18,C10=$N$19,C10=$N$20,C10=$N$21,C10=$N$22,C10=$N$23,C10=$N$24,C10=$N$25,C10=$N$26,C10=$N$27,C10=$N$28,C10=$N$29,C10=$N$30,C10=$N$31,C10=$N$32,C10=$N$33,C10=$N$34,C10=$N$35)</formula>
    </cfRule>
  </conditionalFormatting>
  <conditionalFormatting sqref="D107:F107">
    <cfRule type="expression" priority="3" dxfId="4" stopIfTrue="1">
      <formula>OR(C107=$H$19,C107=$H$20,C107=$H$21,C107=$H$22,C107=$H$23,C107=$H$24,C107=$H$25,C107=$H$26,C107=$H$27,C107=$H$28,C107=$H$29,C107=$H$30,C107=$H$31,C107=$H$32,C107=$H$33,C107=$H$34,C107=$H$35,C107=$H$36,C107=$H$37,C107=$H$38,C107=$H$39,C107=$H$40,C107=$H$41,C107=$H$42,C107=$H$43)</formula>
    </cfRule>
  </conditionalFormatting>
  <conditionalFormatting sqref="D11:D106">
    <cfRule type="expression" priority="4" dxfId="3" stopIfTrue="1">
      <formula>NOT(OR(ISBLANK(C11),C11="販売価格",C11="家事･事業消費",C11="雑収入"))</formula>
    </cfRule>
  </conditionalFormatting>
  <conditionalFormatting sqref="E11:E106">
    <cfRule type="expression" priority="5" dxfId="2" stopIfTrue="1">
      <formula>OR(ISBLANK(C11),C11="販売価格",C11="家事･事業消費",C11="雑収入")</formula>
    </cfRule>
  </conditionalFormatting>
  <dataValidations count="9">
    <dataValidation allowBlank="1" showInputMessage="1" showErrorMessage="1" imeMode="off" sqref="D10:F10 A10"/>
    <dataValidation type="whole" operator="greaterThanOrEqual" allowBlank="1" showInputMessage="1" showErrorMessage="1" imeMode="off" sqref="E11:E106">
      <formula1>0</formula1>
    </dataValidation>
    <dataValidation type="whole" operator="greaterThan" allowBlank="1" showInputMessage="1" showErrorMessage="1" error="整数しか入りません" imeMode="disabled" sqref="D11:D106">
      <formula1>0</formula1>
    </dataValidation>
    <dataValidation type="whole" operator="greaterThanOrEqual" allowBlank="1" showInputMessage="1" showErrorMessage="1" error="整数しか入力できません&#10;" sqref="J13:J14">
      <formula1>1</formula1>
    </dataValidation>
    <dataValidation errorStyle="warning" type="date" allowBlank="1" showInputMessage="1" showErrorMessage="1" prompt="月/日　と入力して下さい" errorTitle="計算シートの年分エラー" error="今年の日付けでありません&#10;" imeMode="off" sqref="A11:A106">
      <formula1>DATE(YEAR(NOW()),1,1)</formula1>
      <formula2>DATE(YEAR(NOW()),B112,31)</formula2>
    </dataValidation>
    <dataValidation errorStyle="warning" type="list" showErrorMessage="1" promptTitle="科目選択" errorTitle="注意" error="科目中から選んで下さい。無い場合は科目のその他1とその他２を変更して下さい。&#10;" imeMode="on" sqref="C11:C106">
      <formula1>科目</formula1>
    </dataValidation>
    <dataValidation allowBlank="1" showInputMessage="1" showErrorMessage="1" imeMode="on" sqref="B10:B106"/>
    <dataValidation type="textLength" allowBlank="1" showInputMessage="1" showErrorMessage="1" prompt="科目名を変更できます。" error="空白にはできません。８文字以上はできません。&#10;" imeMode="on" sqref="M31:M34">
      <formula1>2</formula1>
      <formula2>8</formula2>
    </dataValidation>
    <dataValidation type="whole" showInputMessage="1" showErrorMessage="1" prompt="平成の年で入力して下さい。" errorTitle="数字を入れて下さい！" error="年分は必ず必要です。整数で入力して下さい。" imeMode="off" sqref="C2:E2">
      <formula1>1</formula1>
      <formula2>999</formula2>
    </dataValidation>
  </dataValidations>
  <printOptions/>
  <pageMargins left="0.46" right="0.21" top="0.27" bottom="0.2" header="0.27" footer="0.25"/>
  <pageSetup fitToHeight="2" fitToWidth="1" horizontalDpi="600" verticalDpi="600" orientation="portrait" paperSize="9" scale="60" r:id="rId2"/>
  <headerFooter alignWithMargins="0">
    <oddFooter>&amp;C&amp;P &amp; / &amp; &amp;N</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R45"/>
  <sheetViews>
    <sheetView showGridLines="0" showRowColHeaders="0" showOutlineSymbols="0" defaultGridColor="0" zoomScale="75" zoomScaleNormal="75" zoomScalePageLayoutView="0" colorId="8" workbookViewId="0" topLeftCell="A1">
      <selection activeCell="O33" sqref="O33:R33"/>
    </sheetView>
  </sheetViews>
  <sheetFormatPr defaultColWidth="9.00390625" defaultRowHeight="14.25"/>
  <cols>
    <col min="1" max="1" width="0.74609375" style="0" customWidth="1"/>
    <col min="2" max="2" width="2.375" style="0" customWidth="1"/>
    <col min="3" max="3" width="2.75390625" style="0" customWidth="1"/>
    <col min="4" max="4" width="4.00390625" style="0" customWidth="1"/>
    <col min="5" max="5" width="0" style="0" hidden="1" customWidth="1"/>
    <col min="6" max="6" width="3.75390625" style="0" customWidth="1"/>
    <col min="7" max="7" width="2.75390625" style="0" customWidth="1"/>
    <col min="8" max="8" width="23.75390625" style="0" customWidth="1"/>
    <col min="9" max="10" width="2.375" style="0" customWidth="1"/>
    <col min="11" max="11" width="4.50390625" style="0" customWidth="1"/>
    <col min="12" max="12" width="1.875" style="0" customWidth="1"/>
    <col min="13" max="13" width="15.875" style="0" customWidth="1"/>
    <col min="14" max="14" width="2.75390625" style="0" customWidth="1"/>
    <col min="15" max="15" width="3.625" style="0" customWidth="1"/>
    <col min="16" max="16" width="13.375" style="0" customWidth="1"/>
    <col min="17" max="17" width="3.125" style="0" customWidth="1"/>
    <col min="18" max="18" width="3.625" style="0" customWidth="1"/>
    <col min="19" max="19" width="1.12109375" style="0" customWidth="1"/>
    <col min="20" max="20" width="3.625" style="0" customWidth="1"/>
    <col min="21" max="21" width="4.875" style="0" customWidth="1"/>
    <col min="22" max="22" width="0.74609375" style="0" customWidth="1"/>
    <col min="23" max="23" width="2.375" style="0" customWidth="1"/>
    <col min="24" max="24" width="3.625" style="0" customWidth="1"/>
    <col min="25" max="25" width="2.375" style="0" customWidth="1"/>
    <col min="26" max="26" width="2.875" style="0" customWidth="1"/>
    <col min="27" max="27" width="5.00390625" style="0" customWidth="1"/>
    <col min="28" max="28" width="3.50390625" style="0" customWidth="1"/>
    <col min="29" max="29" width="3.00390625" style="0" customWidth="1"/>
    <col min="30" max="30" width="1.75390625" style="0" customWidth="1"/>
    <col min="31" max="31" width="1.25" style="0" customWidth="1"/>
    <col min="32" max="32" width="0.12890625" style="0" customWidth="1"/>
    <col min="33" max="33" width="2.75390625" style="0" customWidth="1"/>
    <col min="34" max="34" width="3.375" style="0" customWidth="1"/>
    <col min="35" max="35" width="1.75390625" style="0" customWidth="1"/>
    <col min="36" max="36" width="2.625" style="0" customWidth="1"/>
    <col min="37" max="38" width="2.25390625" style="0" customWidth="1"/>
    <col min="39" max="39" width="2.125" style="0" customWidth="1"/>
    <col min="40" max="40" width="2.25390625" style="0" customWidth="1"/>
    <col min="41" max="41" width="2.00390625" style="0" customWidth="1"/>
    <col min="42" max="42" width="2.25390625" style="0" customWidth="1"/>
    <col min="43" max="43" width="2.125" style="0" customWidth="1"/>
    <col min="44" max="44" width="1.37890625" style="0" customWidth="1"/>
  </cols>
  <sheetData>
    <row r="1" spans="1:44" ht="12.75" customHeight="1">
      <c r="A1" s="3"/>
      <c r="B1" s="105"/>
      <c r="C1" s="106"/>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7"/>
      <c r="AG1" s="107"/>
      <c r="AH1" s="107"/>
      <c r="AI1" s="107"/>
      <c r="AJ1" s="107"/>
      <c r="AK1" s="386" t="s">
        <v>187</v>
      </c>
      <c r="AL1" s="386"/>
      <c r="AM1" s="386"/>
      <c r="AN1" s="386"/>
      <c r="AO1" s="386"/>
      <c r="AP1" s="386"/>
      <c r="AQ1" s="106"/>
      <c r="AR1" s="108"/>
    </row>
    <row r="2" spans="1:44" ht="3.75" customHeight="1">
      <c r="A2" s="3"/>
      <c r="B2" s="105"/>
      <c r="C2" s="106"/>
      <c r="D2" s="105"/>
      <c r="E2" s="105"/>
      <c r="F2" s="105"/>
      <c r="G2" s="105"/>
      <c r="H2" s="105"/>
      <c r="I2" s="105"/>
      <c r="J2" s="105"/>
      <c r="K2" s="105"/>
      <c r="L2" s="105"/>
      <c r="M2" s="105"/>
      <c r="N2" s="105"/>
      <c r="O2" s="105"/>
      <c r="P2" s="105"/>
      <c r="Q2" s="105"/>
      <c r="R2" s="105"/>
      <c r="S2" s="105"/>
      <c r="T2" s="105"/>
      <c r="U2" s="105"/>
      <c r="V2" s="105"/>
      <c r="W2" s="105"/>
      <c r="X2" s="105"/>
      <c r="Y2" s="105"/>
      <c r="Z2" s="105"/>
      <c r="AA2" s="387" t="s">
        <v>188</v>
      </c>
      <c r="AB2" s="388"/>
      <c r="AC2" s="388"/>
      <c r="AD2" s="388"/>
      <c r="AE2" s="388"/>
      <c r="AF2" s="388"/>
      <c r="AG2" s="388"/>
      <c r="AH2" s="388"/>
      <c r="AI2" s="389"/>
      <c r="AJ2" s="107"/>
      <c r="AK2" s="386"/>
      <c r="AL2" s="386"/>
      <c r="AM2" s="386"/>
      <c r="AN2" s="386"/>
      <c r="AO2" s="386"/>
      <c r="AP2" s="386"/>
      <c r="AQ2" s="106"/>
      <c r="AR2" s="108"/>
    </row>
    <row r="3" spans="1:44" ht="33" customHeight="1">
      <c r="A3" s="12"/>
      <c r="B3" s="109"/>
      <c r="C3" s="109"/>
      <c r="D3" s="109"/>
      <c r="E3" s="109"/>
      <c r="F3" s="109"/>
      <c r="G3" s="109"/>
      <c r="H3" s="109"/>
      <c r="I3" s="393" t="str">
        <f>"平成"&amp;'計算シート'!$C$2&amp;"年分　収 支 内 訳 書 (農業所得用）"</f>
        <v>平成25年分　収 支 内 訳 書 (農業所得用）</v>
      </c>
      <c r="J3" s="393"/>
      <c r="K3" s="393"/>
      <c r="L3" s="393"/>
      <c r="M3" s="393"/>
      <c r="N3" s="393"/>
      <c r="O3" s="393"/>
      <c r="P3" s="393"/>
      <c r="Q3" s="393"/>
      <c r="R3" s="393"/>
      <c r="S3" s="393"/>
      <c r="T3" s="393"/>
      <c r="U3" s="393"/>
      <c r="V3" s="393"/>
      <c r="W3" s="393"/>
      <c r="X3" s="393"/>
      <c r="Y3" s="393"/>
      <c r="Z3" s="393"/>
      <c r="AA3" s="390"/>
      <c r="AB3" s="391"/>
      <c r="AC3" s="391"/>
      <c r="AD3" s="391"/>
      <c r="AE3" s="391"/>
      <c r="AF3" s="391"/>
      <c r="AG3" s="391"/>
      <c r="AH3" s="391"/>
      <c r="AI3" s="392"/>
      <c r="AJ3" s="109"/>
      <c r="AK3" s="109"/>
      <c r="AL3" s="109"/>
      <c r="AM3" s="109"/>
      <c r="AN3" s="109"/>
      <c r="AO3" s="109"/>
      <c r="AP3" s="109"/>
      <c r="AQ3" s="109"/>
      <c r="AR3" s="105"/>
    </row>
    <row r="4" spans="1:44" ht="17.25" customHeight="1">
      <c r="A4" s="394"/>
      <c r="B4" s="110"/>
      <c r="C4" s="110"/>
      <c r="D4" s="110"/>
      <c r="E4" s="110"/>
      <c r="F4" s="110"/>
      <c r="G4" s="110"/>
      <c r="H4" s="110"/>
      <c r="I4" s="110"/>
      <c r="J4" s="395" t="s">
        <v>189</v>
      </c>
      <c r="K4" s="396"/>
      <c r="L4" s="399">
        <f>'計算シート'!D4</f>
        <v>0</v>
      </c>
      <c r="M4" s="400"/>
      <c r="N4" s="400"/>
      <c r="O4" s="400"/>
      <c r="P4" s="400"/>
      <c r="Q4" s="400"/>
      <c r="R4" s="400"/>
      <c r="S4" s="400"/>
      <c r="T4" s="401"/>
      <c r="U4" s="408" t="s">
        <v>190</v>
      </c>
      <c r="V4" s="409"/>
      <c r="W4" s="412"/>
      <c r="X4" s="413"/>
      <c r="Y4" s="413"/>
      <c r="Z4" s="413"/>
      <c r="AA4" s="414"/>
      <c r="AB4" s="418" t="s">
        <v>191</v>
      </c>
      <c r="AC4" s="420" t="s">
        <v>192</v>
      </c>
      <c r="AD4" s="421"/>
      <c r="AE4" s="421"/>
      <c r="AF4" s="422"/>
      <c r="AG4" s="445"/>
      <c r="AH4" s="446"/>
      <c r="AI4" s="446"/>
      <c r="AJ4" s="446"/>
      <c r="AK4" s="446"/>
      <c r="AL4" s="446"/>
      <c r="AM4" s="446"/>
      <c r="AN4" s="446"/>
      <c r="AO4" s="446"/>
      <c r="AP4" s="446"/>
      <c r="AQ4" s="447"/>
      <c r="AR4" s="12"/>
    </row>
    <row r="5" spans="1:44" ht="13.5" customHeight="1">
      <c r="A5" s="394"/>
      <c r="B5" s="110"/>
      <c r="C5" s="110"/>
      <c r="D5" s="110"/>
      <c r="E5" s="110"/>
      <c r="F5" s="110"/>
      <c r="G5" s="110"/>
      <c r="H5" s="110"/>
      <c r="I5" s="110"/>
      <c r="J5" s="397"/>
      <c r="K5" s="398"/>
      <c r="L5" s="402"/>
      <c r="M5" s="403"/>
      <c r="N5" s="403"/>
      <c r="O5" s="403"/>
      <c r="P5" s="403"/>
      <c r="Q5" s="403"/>
      <c r="R5" s="403"/>
      <c r="S5" s="403"/>
      <c r="T5" s="404"/>
      <c r="U5" s="410"/>
      <c r="V5" s="411"/>
      <c r="W5" s="415"/>
      <c r="X5" s="416"/>
      <c r="Y5" s="416"/>
      <c r="Z5" s="416"/>
      <c r="AA5" s="417"/>
      <c r="AB5" s="418"/>
      <c r="AC5" s="423"/>
      <c r="AD5" s="424"/>
      <c r="AE5" s="424"/>
      <c r="AF5" s="425"/>
      <c r="AG5" s="448"/>
      <c r="AH5" s="449"/>
      <c r="AI5" s="449"/>
      <c r="AJ5" s="449"/>
      <c r="AK5" s="449"/>
      <c r="AL5" s="449"/>
      <c r="AM5" s="449"/>
      <c r="AN5" s="449"/>
      <c r="AO5" s="449"/>
      <c r="AP5" s="449"/>
      <c r="AQ5" s="450"/>
      <c r="AR5" s="12"/>
    </row>
    <row r="6" spans="1:44" ht="11.25" customHeight="1">
      <c r="A6" s="394"/>
      <c r="B6" s="110"/>
      <c r="C6" s="110"/>
      <c r="D6" s="110"/>
      <c r="E6" s="110"/>
      <c r="F6" s="110"/>
      <c r="G6" s="110"/>
      <c r="H6" s="110"/>
      <c r="I6" s="110"/>
      <c r="J6" s="397"/>
      <c r="K6" s="398"/>
      <c r="L6" s="405"/>
      <c r="M6" s="406"/>
      <c r="N6" s="406"/>
      <c r="O6" s="406"/>
      <c r="P6" s="406"/>
      <c r="Q6" s="406"/>
      <c r="R6" s="406"/>
      <c r="S6" s="406"/>
      <c r="T6" s="407"/>
      <c r="U6" s="408" t="s">
        <v>193</v>
      </c>
      <c r="V6" s="409"/>
      <c r="W6" s="412"/>
      <c r="X6" s="413"/>
      <c r="Y6" s="413"/>
      <c r="Z6" s="413"/>
      <c r="AA6" s="451"/>
      <c r="AB6" s="418"/>
      <c r="AC6" s="408" t="s">
        <v>194</v>
      </c>
      <c r="AD6" s="452"/>
      <c r="AE6" s="452"/>
      <c r="AF6" s="409"/>
      <c r="AG6" s="454"/>
      <c r="AH6" s="455"/>
      <c r="AI6" s="455"/>
      <c r="AJ6" s="455"/>
      <c r="AK6" s="455"/>
      <c r="AL6" s="455"/>
      <c r="AM6" s="455"/>
      <c r="AN6" s="455"/>
      <c r="AO6" s="455"/>
      <c r="AP6" s="455"/>
      <c r="AQ6" s="456"/>
      <c r="AR6" s="12"/>
    </row>
    <row r="7" spans="1:44" ht="17.25" customHeight="1">
      <c r="A7" s="394"/>
      <c r="B7" s="110"/>
      <c r="C7" s="110"/>
      <c r="D7" s="110"/>
      <c r="E7" s="110"/>
      <c r="F7" s="110"/>
      <c r="G7" s="110"/>
      <c r="H7" s="110"/>
      <c r="I7" s="110"/>
      <c r="J7" s="426" t="s">
        <v>195</v>
      </c>
      <c r="K7" s="427"/>
      <c r="L7" s="432">
        <f>'計算シート'!D5</f>
        <v>0</v>
      </c>
      <c r="M7" s="433"/>
      <c r="N7" s="433"/>
      <c r="O7" s="433"/>
      <c r="P7" s="433"/>
      <c r="Q7" s="433"/>
      <c r="R7" s="111"/>
      <c r="S7" s="438"/>
      <c r="T7" s="439"/>
      <c r="U7" s="410"/>
      <c r="V7" s="411"/>
      <c r="W7" s="415"/>
      <c r="X7" s="416"/>
      <c r="Y7" s="416"/>
      <c r="Z7" s="416"/>
      <c r="AA7" s="417"/>
      <c r="AB7" s="418"/>
      <c r="AC7" s="410"/>
      <c r="AD7" s="453"/>
      <c r="AE7" s="453"/>
      <c r="AF7" s="411"/>
      <c r="AG7" s="457"/>
      <c r="AH7" s="458"/>
      <c r="AI7" s="458"/>
      <c r="AJ7" s="458"/>
      <c r="AK7" s="458"/>
      <c r="AL7" s="458"/>
      <c r="AM7" s="458"/>
      <c r="AN7" s="458"/>
      <c r="AO7" s="458"/>
      <c r="AP7" s="458"/>
      <c r="AQ7" s="459"/>
      <c r="AR7" s="12"/>
    </row>
    <row r="8" spans="1:44" ht="9.75" customHeight="1">
      <c r="A8" s="12"/>
      <c r="B8" s="110"/>
      <c r="C8" s="110"/>
      <c r="D8" s="110"/>
      <c r="E8" s="110"/>
      <c r="F8" s="110"/>
      <c r="G8" s="110"/>
      <c r="H8" s="110"/>
      <c r="I8" s="110"/>
      <c r="J8" s="428"/>
      <c r="K8" s="429"/>
      <c r="L8" s="434"/>
      <c r="M8" s="435"/>
      <c r="N8" s="435"/>
      <c r="O8" s="435"/>
      <c r="P8" s="435"/>
      <c r="Q8" s="435"/>
      <c r="R8" s="444" t="s">
        <v>196</v>
      </c>
      <c r="S8" s="440"/>
      <c r="T8" s="441"/>
      <c r="U8" s="426" t="s">
        <v>197</v>
      </c>
      <c r="V8" s="465"/>
      <c r="W8" s="466"/>
      <c r="X8" s="467"/>
      <c r="Y8" s="467"/>
      <c r="Z8" s="467"/>
      <c r="AA8" s="468"/>
      <c r="AB8" s="418"/>
      <c r="AC8" s="426" t="s">
        <v>197</v>
      </c>
      <c r="AD8" s="475"/>
      <c r="AE8" s="475"/>
      <c r="AF8" s="465"/>
      <c r="AG8" s="466"/>
      <c r="AH8" s="467"/>
      <c r="AI8" s="467"/>
      <c r="AJ8" s="467"/>
      <c r="AK8" s="467"/>
      <c r="AL8" s="467"/>
      <c r="AM8" s="467"/>
      <c r="AN8" s="467"/>
      <c r="AO8" s="467"/>
      <c r="AP8" s="467"/>
      <c r="AQ8" s="468"/>
      <c r="AR8" s="12"/>
    </row>
    <row r="9" spans="1:44" ht="17.25" customHeight="1">
      <c r="A9" s="12"/>
      <c r="B9" s="110"/>
      <c r="C9" s="110"/>
      <c r="D9" s="110"/>
      <c r="E9" s="110"/>
      <c r="F9" s="110"/>
      <c r="G9" s="110"/>
      <c r="H9" s="110"/>
      <c r="I9" s="110"/>
      <c r="J9" s="428"/>
      <c r="K9" s="429"/>
      <c r="L9" s="434"/>
      <c r="M9" s="435"/>
      <c r="N9" s="435"/>
      <c r="O9" s="435"/>
      <c r="P9" s="435"/>
      <c r="Q9" s="435"/>
      <c r="R9" s="444"/>
      <c r="S9" s="440"/>
      <c r="T9" s="441"/>
      <c r="U9" s="420"/>
      <c r="V9" s="422"/>
      <c r="W9" s="469"/>
      <c r="X9" s="470"/>
      <c r="Y9" s="470"/>
      <c r="Z9" s="470"/>
      <c r="AA9" s="471"/>
      <c r="AB9" s="418"/>
      <c r="AC9" s="420"/>
      <c r="AD9" s="421"/>
      <c r="AE9" s="421"/>
      <c r="AF9" s="422"/>
      <c r="AG9" s="469"/>
      <c r="AH9" s="470"/>
      <c r="AI9" s="470"/>
      <c r="AJ9" s="470"/>
      <c r="AK9" s="470"/>
      <c r="AL9" s="470"/>
      <c r="AM9" s="470"/>
      <c r="AN9" s="470"/>
      <c r="AO9" s="470"/>
      <c r="AP9" s="470"/>
      <c r="AQ9" s="471"/>
      <c r="AR9" s="12"/>
    </row>
    <row r="10" spans="1:44" ht="1.5" customHeight="1">
      <c r="A10" s="12"/>
      <c r="B10" s="110"/>
      <c r="C10" s="110"/>
      <c r="D10" s="110"/>
      <c r="E10" s="110"/>
      <c r="F10" s="110"/>
      <c r="G10" s="110"/>
      <c r="H10" s="110"/>
      <c r="I10" s="110"/>
      <c r="J10" s="430"/>
      <c r="K10" s="431"/>
      <c r="L10" s="436"/>
      <c r="M10" s="437"/>
      <c r="N10" s="437"/>
      <c r="O10" s="437"/>
      <c r="P10" s="437"/>
      <c r="Q10" s="437"/>
      <c r="R10" s="112"/>
      <c r="S10" s="442"/>
      <c r="T10" s="443"/>
      <c r="U10" s="423"/>
      <c r="V10" s="425"/>
      <c r="W10" s="472"/>
      <c r="X10" s="473"/>
      <c r="Y10" s="473"/>
      <c r="Z10" s="473"/>
      <c r="AA10" s="474"/>
      <c r="AB10" s="419"/>
      <c r="AC10" s="423"/>
      <c r="AD10" s="424"/>
      <c r="AE10" s="424"/>
      <c r="AF10" s="425"/>
      <c r="AG10" s="472"/>
      <c r="AH10" s="473"/>
      <c r="AI10" s="473"/>
      <c r="AJ10" s="473"/>
      <c r="AK10" s="473"/>
      <c r="AL10" s="473"/>
      <c r="AM10" s="473"/>
      <c r="AN10" s="473"/>
      <c r="AO10" s="473"/>
      <c r="AP10" s="473"/>
      <c r="AQ10" s="474"/>
      <c r="AR10" s="12"/>
    </row>
    <row r="11" spans="1:44" ht="7.5" customHeight="1">
      <c r="A11" s="12"/>
      <c r="B11" s="113"/>
      <c r="C11" s="113"/>
      <c r="D11" s="113"/>
      <c r="E11" s="113"/>
      <c r="F11" s="113"/>
      <c r="G11" s="113"/>
      <c r="H11" s="113"/>
      <c r="I11" s="113"/>
      <c r="J11" s="113"/>
      <c r="K11" s="113"/>
      <c r="L11" s="113"/>
      <c r="M11" s="113"/>
      <c r="N11" s="113"/>
      <c r="O11" s="113"/>
      <c r="P11" s="113"/>
      <c r="Q11" s="113"/>
      <c r="R11" s="113"/>
      <c r="S11" s="113"/>
      <c r="T11" s="114"/>
      <c r="U11" s="114"/>
      <c r="V11" s="114"/>
      <c r="W11" s="114"/>
      <c r="X11" s="114"/>
      <c r="Y11" s="115"/>
      <c r="Z11" s="115"/>
      <c r="AA11" s="115"/>
      <c r="AB11" s="116"/>
      <c r="AC11" s="116"/>
      <c r="AD11" s="116"/>
      <c r="AE11" s="116"/>
      <c r="AF11" s="116"/>
      <c r="AG11" s="116"/>
      <c r="AH11" s="116"/>
      <c r="AI11" s="116"/>
      <c r="AJ11" s="116"/>
      <c r="AK11" s="116"/>
      <c r="AL11" s="116"/>
      <c r="AM11" s="116"/>
      <c r="AN11" s="116"/>
      <c r="AO11" s="116"/>
      <c r="AP11" s="116"/>
      <c r="AQ11" s="116"/>
      <c r="AR11" s="12"/>
    </row>
    <row r="12" spans="1:44" ht="21.75" customHeight="1">
      <c r="A12" s="117"/>
      <c r="B12" s="478" t="s">
        <v>302</v>
      </c>
      <c r="C12" s="478"/>
      <c r="D12" s="478"/>
      <c r="E12" s="478"/>
      <c r="F12" s="478"/>
      <c r="G12" s="478"/>
      <c r="H12" s="478"/>
      <c r="I12" s="118"/>
      <c r="J12" s="118"/>
      <c r="K12" s="118"/>
      <c r="L12" s="118"/>
      <c r="M12" s="118"/>
      <c r="N12" s="118"/>
      <c r="O12" s="118"/>
      <c r="P12" s="118"/>
      <c r="Q12" s="118"/>
      <c r="R12" s="118"/>
      <c r="S12" s="113"/>
      <c r="T12" s="114"/>
      <c r="U12" s="114"/>
      <c r="V12" s="114"/>
      <c r="W12" s="114"/>
      <c r="X12" s="114"/>
      <c r="Y12" s="115"/>
      <c r="Z12" s="479"/>
      <c r="AA12" s="479"/>
      <c r="AB12" s="119"/>
      <c r="AC12" s="119"/>
      <c r="AD12" s="460">
        <f>'計算シート'!C2</f>
        <v>25</v>
      </c>
      <c r="AE12" s="461"/>
      <c r="AF12" s="461"/>
      <c r="AG12" s="462"/>
      <c r="AH12" s="463" t="s">
        <v>198</v>
      </c>
      <c r="AI12" s="464"/>
      <c r="AJ12" s="276"/>
      <c r="AK12" s="276"/>
      <c r="AL12" s="276"/>
      <c r="AM12" s="276"/>
      <c r="AN12" s="276"/>
      <c r="AO12" s="276"/>
      <c r="AP12" s="276"/>
      <c r="AQ12" s="277"/>
      <c r="AR12" s="12"/>
    </row>
    <row r="13" spans="1:44" ht="14.25" customHeight="1">
      <c r="A13" s="117"/>
      <c r="B13" s="120"/>
      <c r="C13" s="120"/>
      <c r="D13" s="120"/>
      <c r="E13" s="120"/>
      <c r="F13" s="120"/>
      <c r="G13" s="120"/>
      <c r="H13" s="120"/>
      <c r="I13" s="120"/>
      <c r="J13" s="120"/>
      <c r="K13" s="476" t="s">
        <v>199</v>
      </c>
      <c r="L13" s="476"/>
      <c r="M13" s="476"/>
      <c r="N13" s="476"/>
      <c r="O13" s="476"/>
      <c r="P13" s="476"/>
      <c r="Q13" s="476"/>
      <c r="R13" s="120"/>
      <c r="S13" s="121"/>
      <c r="T13" s="122" t="s">
        <v>200</v>
      </c>
      <c r="U13" s="123"/>
      <c r="V13" s="123"/>
      <c r="W13" s="123"/>
      <c r="X13" s="123"/>
      <c r="Y13" s="115"/>
      <c r="Z13" s="115"/>
      <c r="AA13" s="115"/>
      <c r="AB13" s="116"/>
      <c r="AC13" s="116"/>
      <c r="AD13" s="116"/>
      <c r="AE13" s="116"/>
      <c r="AF13" s="116"/>
      <c r="AG13" s="116"/>
      <c r="AH13" s="116"/>
      <c r="AI13" s="116"/>
      <c r="AJ13" s="116"/>
      <c r="AK13" s="116"/>
      <c r="AL13" s="116"/>
      <c r="AM13" s="116"/>
      <c r="AN13" s="116"/>
      <c r="AO13" s="116"/>
      <c r="AP13" s="116"/>
      <c r="AQ13" s="116"/>
      <c r="AR13" s="12"/>
    </row>
    <row r="14" spans="1:44" ht="11.25" customHeight="1">
      <c r="A14" s="117"/>
      <c r="B14" s="477" t="s">
        <v>201</v>
      </c>
      <c r="C14" s="477"/>
      <c r="D14" s="477"/>
      <c r="E14" s="477"/>
      <c r="F14" s="477"/>
      <c r="G14" s="477"/>
      <c r="H14" s="124" t="s">
        <v>202</v>
      </c>
      <c r="I14" s="477" t="s">
        <v>201</v>
      </c>
      <c r="J14" s="477"/>
      <c r="K14" s="477"/>
      <c r="L14" s="477"/>
      <c r="M14" s="477"/>
      <c r="N14" s="477" t="s">
        <v>203</v>
      </c>
      <c r="O14" s="477"/>
      <c r="P14" s="477"/>
      <c r="Q14" s="477"/>
      <c r="R14" s="477"/>
      <c r="S14" s="125"/>
      <c r="T14" s="463" t="s">
        <v>204</v>
      </c>
      <c r="U14" s="554"/>
      <c r="V14" s="554"/>
      <c r="W14" s="554"/>
      <c r="X14" s="463"/>
      <c r="Y14" s="408" t="s">
        <v>205</v>
      </c>
      <c r="Z14" s="409"/>
      <c r="AA14" s="463" t="s">
        <v>206</v>
      </c>
      <c r="AB14" s="463"/>
      <c r="AC14" s="463"/>
      <c r="AD14" s="463"/>
      <c r="AE14" s="463"/>
      <c r="AF14" s="408" t="s">
        <v>207</v>
      </c>
      <c r="AG14" s="452"/>
      <c r="AH14" s="452"/>
      <c r="AI14" s="452"/>
      <c r="AJ14" s="452"/>
      <c r="AK14" s="409"/>
      <c r="AL14" s="509" t="s">
        <v>208</v>
      </c>
      <c r="AM14" s="510"/>
      <c r="AN14" s="510"/>
      <c r="AO14" s="510"/>
      <c r="AP14" s="510"/>
      <c r="AQ14" s="511"/>
      <c r="AR14" s="126"/>
    </row>
    <row r="15" spans="1:44" ht="10.5" customHeight="1">
      <c r="A15" s="117"/>
      <c r="B15" s="520" t="s">
        <v>209</v>
      </c>
      <c r="C15" s="503" t="s">
        <v>210</v>
      </c>
      <c r="D15" s="504"/>
      <c r="E15" s="504"/>
      <c r="F15" s="505"/>
      <c r="G15" s="523" t="s">
        <v>211</v>
      </c>
      <c r="H15" s="501">
        <f>'計算シート'!J10</f>
        <v>0</v>
      </c>
      <c r="I15" s="525" t="s">
        <v>212</v>
      </c>
      <c r="J15" s="525" t="s">
        <v>213</v>
      </c>
      <c r="K15" s="477" t="s">
        <v>214</v>
      </c>
      <c r="L15" s="477"/>
      <c r="M15" s="477"/>
      <c r="N15" s="477" t="s">
        <v>215</v>
      </c>
      <c r="O15" s="553">
        <f>'計算シート'!J34</f>
        <v>0</v>
      </c>
      <c r="P15" s="553"/>
      <c r="Q15" s="553"/>
      <c r="R15" s="553"/>
      <c r="S15" s="127"/>
      <c r="T15" s="555"/>
      <c r="U15" s="511"/>
      <c r="V15" s="511"/>
      <c r="W15" s="511"/>
      <c r="X15" s="555"/>
      <c r="Y15" s="410"/>
      <c r="Z15" s="411"/>
      <c r="AA15" s="480" t="s">
        <v>216</v>
      </c>
      <c r="AB15" s="481"/>
      <c r="AC15" s="481"/>
      <c r="AD15" s="481"/>
      <c r="AE15" s="482"/>
      <c r="AF15" s="410"/>
      <c r="AG15" s="453"/>
      <c r="AH15" s="453"/>
      <c r="AI15" s="453"/>
      <c r="AJ15" s="453"/>
      <c r="AK15" s="411"/>
      <c r="AL15" s="480"/>
      <c r="AM15" s="481"/>
      <c r="AN15" s="481"/>
      <c r="AO15" s="481"/>
      <c r="AP15" s="481"/>
      <c r="AQ15" s="482"/>
      <c r="AR15" s="126"/>
    </row>
    <row r="16" spans="1:44" ht="11.25" customHeight="1">
      <c r="A16" s="117"/>
      <c r="B16" s="521"/>
      <c r="C16" s="506"/>
      <c r="D16" s="507"/>
      <c r="E16" s="507"/>
      <c r="F16" s="508"/>
      <c r="G16" s="524"/>
      <c r="H16" s="502"/>
      <c r="I16" s="525"/>
      <c r="J16" s="525"/>
      <c r="K16" s="477"/>
      <c r="L16" s="477"/>
      <c r="M16" s="477"/>
      <c r="N16" s="477"/>
      <c r="O16" s="553"/>
      <c r="P16" s="553"/>
      <c r="Q16" s="553"/>
      <c r="R16" s="553"/>
      <c r="S16" s="127"/>
      <c r="T16" s="412"/>
      <c r="U16" s="413"/>
      <c r="V16" s="413"/>
      <c r="W16" s="413"/>
      <c r="X16" s="451"/>
      <c r="Y16" s="485" t="s">
        <v>217</v>
      </c>
      <c r="Z16" s="486"/>
      <c r="AA16" s="489"/>
      <c r="AB16" s="490"/>
      <c r="AC16" s="490"/>
      <c r="AD16" s="549" t="s">
        <v>116</v>
      </c>
      <c r="AE16" s="550"/>
      <c r="AF16" s="512"/>
      <c r="AG16" s="513"/>
      <c r="AH16" s="513"/>
      <c r="AI16" s="513"/>
      <c r="AJ16" s="516" t="s">
        <v>116</v>
      </c>
      <c r="AK16" s="517"/>
      <c r="AL16" s="128"/>
      <c r="AM16" s="129"/>
      <c r="AN16" s="129"/>
      <c r="AO16" s="129"/>
      <c r="AP16" s="516" t="s">
        <v>116</v>
      </c>
      <c r="AQ16" s="517"/>
      <c r="AR16" s="126"/>
    </row>
    <row r="17" spans="1:44" ht="9.75" customHeight="1">
      <c r="A17" s="117"/>
      <c r="B17" s="521"/>
      <c r="C17" s="493" t="s">
        <v>218</v>
      </c>
      <c r="D17" s="494"/>
      <c r="E17" s="494"/>
      <c r="F17" s="495"/>
      <c r="G17" s="499" t="s">
        <v>219</v>
      </c>
      <c r="H17" s="501">
        <f>0+'計算シート'!J11</f>
        <v>0</v>
      </c>
      <c r="I17" s="526"/>
      <c r="J17" s="526"/>
      <c r="K17" s="503" t="s">
        <v>220</v>
      </c>
      <c r="L17" s="504"/>
      <c r="M17" s="505"/>
      <c r="N17" s="523" t="s">
        <v>221</v>
      </c>
      <c r="O17" s="527">
        <f>'計算シート'!J35</f>
        <v>0</v>
      </c>
      <c r="P17" s="528"/>
      <c r="Q17" s="528"/>
      <c r="R17" s="529"/>
      <c r="S17" s="130"/>
      <c r="T17" s="483"/>
      <c r="U17" s="484"/>
      <c r="V17" s="484"/>
      <c r="W17" s="484"/>
      <c r="X17" s="414"/>
      <c r="Y17" s="487"/>
      <c r="Z17" s="488"/>
      <c r="AA17" s="491"/>
      <c r="AB17" s="492"/>
      <c r="AC17" s="492"/>
      <c r="AD17" s="551"/>
      <c r="AE17" s="552"/>
      <c r="AF17" s="514"/>
      <c r="AG17" s="515"/>
      <c r="AH17" s="515"/>
      <c r="AI17" s="515"/>
      <c r="AJ17" s="518"/>
      <c r="AK17" s="519"/>
      <c r="AL17" s="131"/>
      <c r="AM17" s="132"/>
      <c r="AN17" s="132"/>
      <c r="AO17" s="132"/>
      <c r="AP17" s="518"/>
      <c r="AQ17" s="519"/>
      <c r="AR17" s="126"/>
    </row>
    <row r="18" spans="1:44" ht="10.5" customHeight="1">
      <c r="A18" s="117"/>
      <c r="B18" s="521"/>
      <c r="C18" s="496"/>
      <c r="D18" s="497"/>
      <c r="E18" s="497"/>
      <c r="F18" s="498"/>
      <c r="G18" s="500"/>
      <c r="H18" s="502"/>
      <c r="I18" s="526"/>
      <c r="J18" s="526"/>
      <c r="K18" s="506"/>
      <c r="L18" s="507"/>
      <c r="M18" s="508"/>
      <c r="N18" s="524"/>
      <c r="O18" s="530"/>
      <c r="P18" s="531"/>
      <c r="Q18" s="531"/>
      <c r="R18" s="532"/>
      <c r="S18" s="130"/>
      <c r="T18" s="483"/>
      <c r="U18" s="484"/>
      <c r="V18" s="484"/>
      <c r="W18" s="484"/>
      <c r="X18" s="414"/>
      <c r="Y18" s="533"/>
      <c r="Z18" s="534"/>
      <c r="AA18" s="489"/>
      <c r="AB18" s="490"/>
      <c r="AC18" s="490"/>
      <c r="AD18" s="270"/>
      <c r="AE18" s="271"/>
      <c r="AF18" s="537">
        <f>AA16+AA18</f>
        <v>0</v>
      </c>
      <c r="AG18" s="538"/>
      <c r="AH18" s="538"/>
      <c r="AI18" s="538"/>
      <c r="AJ18" s="538"/>
      <c r="AK18" s="539"/>
      <c r="AL18" s="543"/>
      <c r="AM18" s="544"/>
      <c r="AN18" s="544"/>
      <c r="AO18" s="544"/>
      <c r="AP18" s="544"/>
      <c r="AQ18" s="545"/>
      <c r="AR18" s="126"/>
    </row>
    <row r="19" spans="1:44" ht="11.25" customHeight="1">
      <c r="A19" s="117"/>
      <c r="B19" s="521"/>
      <c r="C19" s="503" t="s">
        <v>222</v>
      </c>
      <c r="D19" s="504"/>
      <c r="E19" s="504"/>
      <c r="F19" s="505"/>
      <c r="G19" s="523" t="s">
        <v>58</v>
      </c>
      <c r="H19" s="501">
        <f>'計算シート'!J12</f>
        <v>0</v>
      </c>
      <c r="I19" s="526"/>
      <c r="J19" s="526"/>
      <c r="K19" s="503" t="s">
        <v>223</v>
      </c>
      <c r="L19" s="504"/>
      <c r="M19" s="505"/>
      <c r="N19" s="477" t="s">
        <v>224</v>
      </c>
      <c r="O19" s="556">
        <f>'計算シート'!J36</f>
        <v>0</v>
      </c>
      <c r="P19" s="556"/>
      <c r="Q19" s="556"/>
      <c r="R19" s="556"/>
      <c r="S19" s="130"/>
      <c r="T19" s="415"/>
      <c r="U19" s="416"/>
      <c r="V19" s="416"/>
      <c r="W19" s="416"/>
      <c r="X19" s="417"/>
      <c r="Y19" s="535"/>
      <c r="Z19" s="536"/>
      <c r="AA19" s="491"/>
      <c r="AB19" s="492"/>
      <c r="AC19" s="492"/>
      <c r="AD19" s="272"/>
      <c r="AE19" s="273"/>
      <c r="AF19" s="540"/>
      <c r="AG19" s="541"/>
      <c r="AH19" s="541"/>
      <c r="AI19" s="541"/>
      <c r="AJ19" s="541"/>
      <c r="AK19" s="542"/>
      <c r="AL19" s="546"/>
      <c r="AM19" s="547"/>
      <c r="AN19" s="547"/>
      <c r="AO19" s="547"/>
      <c r="AP19" s="547"/>
      <c r="AQ19" s="548"/>
      <c r="AR19" s="126"/>
    </row>
    <row r="20" spans="1:44" ht="9" customHeight="1">
      <c r="A20" s="117"/>
      <c r="B20" s="521"/>
      <c r="C20" s="506"/>
      <c r="D20" s="507"/>
      <c r="E20" s="507"/>
      <c r="F20" s="508"/>
      <c r="G20" s="524"/>
      <c r="H20" s="502"/>
      <c r="I20" s="526"/>
      <c r="J20" s="526"/>
      <c r="K20" s="506"/>
      <c r="L20" s="507"/>
      <c r="M20" s="508"/>
      <c r="N20" s="477"/>
      <c r="O20" s="556"/>
      <c r="P20" s="556"/>
      <c r="Q20" s="556"/>
      <c r="R20" s="556"/>
      <c r="S20" s="130"/>
      <c r="T20" s="412"/>
      <c r="U20" s="413"/>
      <c r="V20" s="413"/>
      <c r="W20" s="413"/>
      <c r="X20" s="451"/>
      <c r="Y20" s="483"/>
      <c r="Z20" s="414"/>
      <c r="AA20" s="489"/>
      <c r="AB20" s="490"/>
      <c r="AC20" s="490"/>
      <c r="AD20" s="270"/>
      <c r="AE20" s="274"/>
      <c r="AF20" s="557">
        <f>AA20+AA22</f>
        <v>0</v>
      </c>
      <c r="AG20" s="558"/>
      <c r="AH20" s="558"/>
      <c r="AI20" s="558"/>
      <c r="AJ20" s="558"/>
      <c r="AK20" s="559"/>
      <c r="AL20" s="560"/>
      <c r="AM20" s="561"/>
      <c r="AN20" s="561"/>
      <c r="AO20" s="561"/>
      <c r="AP20" s="561"/>
      <c r="AQ20" s="562"/>
      <c r="AR20" s="126"/>
    </row>
    <row r="21" spans="1:44" ht="9" customHeight="1">
      <c r="A21" s="117"/>
      <c r="B21" s="521"/>
      <c r="C21" s="563" t="s">
        <v>225</v>
      </c>
      <c r="D21" s="564"/>
      <c r="E21" s="564"/>
      <c r="F21" s="565"/>
      <c r="G21" s="523" t="s">
        <v>226</v>
      </c>
      <c r="H21" s="501">
        <f>SUM(H15:H20)</f>
        <v>0</v>
      </c>
      <c r="I21" s="526"/>
      <c r="J21" s="526"/>
      <c r="K21" s="477" t="s">
        <v>227</v>
      </c>
      <c r="L21" s="477"/>
      <c r="M21" s="477"/>
      <c r="N21" s="477" t="s">
        <v>228</v>
      </c>
      <c r="O21" s="556">
        <f>'計算シート'!J37</f>
        <v>0</v>
      </c>
      <c r="P21" s="556"/>
      <c r="Q21" s="556"/>
      <c r="R21" s="556"/>
      <c r="S21" s="130"/>
      <c r="T21" s="483"/>
      <c r="U21" s="484"/>
      <c r="V21" s="484"/>
      <c r="W21" s="484"/>
      <c r="X21" s="414"/>
      <c r="Y21" s="483"/>
      <c r="Z21" s="414"/>
      <c r="AA21" s="491"/>
      <c r="AB21" s="492"/>
      <c r="AC21" s="492"/>
      <c r="AD21" s="272"/>
      <c r="AE21" s="275"/>
      <c r="AF21" s="537"/>
      <c r="AG21" s="538"/>
      <c r="AH21" s="538"/>
      <c r="AI21" s="538"/>
      <c r="AJ21" s="538"/>
      <c r="AK21" s="539"/>
      <c r="AL21" s="543"/>
      <c r="AM21" s="544"/>
      <c r="AN21" s="544"/>
      <c r="AO21" s="544"/>
      <c r="AP21" s="544"/>
      <c r="AQ21" s="545"/>
      <c r="AR21" s="126"/>
    </row>
    <row r="22" spans="1:44" ht="9" customHeight="1">
      <c r="A22" s="117"/>
      <c r="B22" s="521"/>
      <c r="C22" s="566"/>
      <c r="D22" s="567"/>
      <c r="E22" s="567"/>
      <c r="F22" s="568"/>
      <c r="G22" s="524"/>
      <c r="H22" s="502"/>
      <c r="I22" s="526"/>
      <c r="J22" s="526"/>
      <c r="K22" s="477"/>
      <c r="L22" s="477"/>
      <c r="M22" s="477"/>
      <c r="N22" s="477"/>
      <c r="O22" s="556"/>
      <c r="P22" s="556"/>
      <c r="Q22" s="556"/>
      <c r="R22" s="556"/>
      <c r="S22" s="130"/>
      <c r="T22" s="483"/>
      <c r="U22" s="484"/>
      <c r="V22" s="484"/>
      <c r="W22" s="484"/>
      <c r="X22" s="414"/>
      <c r="Y22" s="483"/>
      <c r="Z22" s="414"/>
      <c r="AA22" s="489"/>
      <c r="AB22" s="490"/>
      <c r="AC22" s="490"/>
      <c r="AD22" s="270"/>
      <c r="AE22" s="271"/>
      <c r="AF22" s="537"/>
      <c r="AG22" s="538"/>
      <c r="AH22" s="538"/>
      <c r="AI22" s="538"/>
      <c r="AJ22" s="538"/>
      <c r="AK22" s="539"/>
      <c r="AL22" s="543"/>
      <c r="AM22" s="544"/>
      <c r="AN22" s="544"/>
      <c r="AO22" s="544"/>
      <c r="AP22" s="544"/>
      <c r="AQ22" s="545"/>
      <c r="AR22" s="126"/>
    </row>
    <row r="23" spans="1:44" ht="11.25" customHeight="1">
      <c r="A23" s="117"/>
      <c r="B23" s="521"/>
      <c r="C23" s="493" t="s">
        <v>229</v>
      </c>
      <c r="D23" s="495"/>
      <c r="E23" s="523" t="s">
        <v>230</v>
      </c>
      <c r="F23" s="523" t="s">
        <v>231</v>
      </c>
      <c r="G23" s="523" t="s">
        <v>232</v>
      </c>
      <c r="H23" s="501">
        <f>'計算シート'!J13</f>
        <v>0</v>
      </c>
      <c r="I23" s="526"/>
      <c r="J23" s="526"/>
      <c r="K23" s="477" t="s">
        <v>233</v>
      </c>
      <c r="L23" s="477"/>
      <c r="M23" s="477"/>
      <c r="N23" s="477" t="s">
        <v>234</v>
      </c>
      <c r="O23" s="556">
        <f>'計算シート'!J38</f>
        <v>0</v>
      </c>
      <c r="P23" s="556"/>
      <c r="Q23" s="556"/>
      <c r="R23" s="556"/>
      <c r="S23" s="130"/>
      <c r="T23" s="415"/>
      <c r="U23" s="416"/>
      <c r="V23" s="416"/>
      <c r="W23" s="416"/>
      <c r="X23" s="417"/>
      <c r="Y23" s="415"/>
      <c r="Z23" s="417"/>
      <c r="AA23" s="491"/>
      <c r="AB23" s="492"/>
      <c r="AC23" s="492"/>
      <c r="AD23" s="272"/>
      <c r="AE23" s="273"/>
      <c r="AF23" s="540"/>
      <c r="AG23" s="541"/>
      <c r="AH23" s="541"/>
      <c r="AI23" s="541"/>
      <c r="AJ23" s="541"/>
      <c r="AK23" s="542"/>
      <c r="AL23" s="546"/>
      <c r="AM23" s="547"/>
      <c r="AN23" s="547"/>
      <c r="AO23" s="547"/>
      <c r="AP23" s="547"/>
      <c r="AQ23" s="548"/>
      <c r="AR23" s="126"/>
    </row>
    <row r="24" spans="1:44" ht="10.5" customHeight="1">
      <c r="A24" s="117"/>
      <c r="B24" s="521"/>
      <c r="C24" s="569"/>
      <c r="D24" s="570"/>
      <c r="E24" s="524"/>
      <c r="F24" s="524"/>
      <c r="G24" s="524"/>
      <c r="H24" s="502"/>
      <c r="I24" s="526"/>
      <c r="J24" s="526"/>
      <c r="K24" s="477"/>
      <c r="L24" s="477"/>
      <c r="M24" s="477"/>
      <c r="N24" s="477"/>
      <c r="O24" s="556"/>
      <c r="P24" s="556"/>
      <c r="Q24" s="556"/>
      <c r="R24" s="556"/>
      <c r="S24" s="130"/>
      <c r="T24" s="412"/>
      <c r="U24" s="413"/>
      <c r="V24" s="413"/>
      <c r="W24" s="413"/>
      <c r="X24" s="451"/>
      <c r="Y24" s="412"/>
      <c r="Z24" s="451"/>
      <c r="AA24" s="489"/>
      <c r="AB24" s="490"/>
      <c r="AC24" s="490"/>
      <c r="AD24" s="270"/>
      <c r="AE24" s="274"/>
      <c r="AF24" s="557">
        <f>AA24+AA26</f>
        <v>0</v>
      </c>
      <c r="AG24" s="558"/>
      <c r="AH24" s="558"/>
      <c r="AI24" s="558"/>
      <c r="AJ24" s="558"/>
      <c r="AK24" s="559"/>
      <c r="AL24" s="560"/>
      <c r="AM24" s="561"/>
      <c r="AN24" s="561"/>
      <c r="AO24" s="561"/>
      <c r="AP24" s="561"/>
      <c r="AQ24" s="562"/>
      <c r="AR24" s="126"/>
    </row>
    <row r="25" spans="1:44" ht="10.5" customHeight="1">
      <c r="A25" s="117"/>
      <c r="B25" s="521"/>
      <c r="C25" s="569"/>
      <c r="D25" s="570"/>
      <c r="E25" s="523" t="s">
        <v>235</v>
      </c>
      <c r="F25" s="523" t="s">
        <v>236</v>
      </c>
      <c r="G25" s="523" t="s">
        <v>237</v>
      </c>
      <c r="H25" s="501">
        <f>'計算シート'!J14</f>
        <v>0</v>
      </c>
      <c r="I25" s="526"/>
      <c r="J25" s="526"/>
      <c r="K25" s="477" t="s">
        <v>238</v>
      </c>
      <c r="L25" s="477"/>
      <c r="M25" s="477"/>
      <c r="N25" s="477" t="s">
        <v>239</v>
      </c>
      <c r="O25" s="556">
        <f>'計算シート'!J39</f>
        <v>0</v>
      </c>
      <c r="P25" s="556"/>
      <c r="Q25" s="556"/>
      <c r="R25" s="556"/>
      <c r="S25" s="130"/>
      <c r="T25" s="483"/>
      <c r="U25" s="484"/>
      <c r="V25" s="484"/>
      <c r="W25" s="484"/>
      <c r="X25" s="414"/>
      <c r="Y25" s="483"/>
      <c r="Z25" s="414"/>
      <c r="AA25" s="491"/>
      <c r="AB25" s="492"/>
      <c r="AC25" s="492"/>
      <c r="AD25" s="272"/>
      <c r="AE25" s="275"/>
      <c r="AF25" s="537"/>
      <c r="AG25" s="538"/>
      <c r="AH25" s="538"/>
      <c r="AI25" s="538"/>
      <c r="AJ25" s="538"/>
      <c r="AK25" s="539"/>
      <c r="AL25" s="543"/>
      <c r="AM25" s="544"/>
      <c r="AN25" s="544"/>
      <c r="AO25" s="544"/>
      <c r="AP25" s="544"/>
      <c r="AQ25" s="545"/>
      <c r="AR25" s="126"/>
    </row>
    <row r="26" spans="1:44" ht="9.75" customHeight="1">
      <c r="A26" s="117"/>
      <c r="B26" s="521"/>
      <c r="C26" s="496"/>
      <c r="D26" s="498"/>
      <c r="E26" s="524"/>
      <c r="F26" s="524"/>
      <c r="G26" s="524"/>
      <c r="H26" s="502"/>
      <c r="I26" s="526"/>
      <c r="J26" s="526"/>
      <c r="K26" s="477"/>
      <c r="L26" s="477"/>
      <c r="M26" s="477"/>
      <c r="N26" s="477"/>
      <c r="O26" s="556"/>
      <c r="P26" s="556"/>
      <c r="Q26" s="556"/>
      <c r="R26" s="556"/>
      <c r="S26" s="130"/>
      <c r="T26" s="483"/>
      <c r="U26" s="484"/>
      <c r="V26" s="484"/>
      <c r="W26" s="484"/>
      <c r="X26" s="414"/>
      <c r="Y26" s="483"/>
      <c r="Z26" s="414"/>
      <c r="AA26" s="489"/>
      <c r="AB26" s="490"/>
      <c r="AC26" s="490"/>
      <c r="AD26" s="270"/>
      <c r="AE26" s="271"/>
      <c r="AF26" s="537"/>
      <c r="AG26" s="538"/>
      <c r="AH26" s="538"/>
      <c r="AI26" s="538"/>
      <c r="AJ26" s="538"/>
      <c r="AK26" s="539"/>
      <c r="AL26" s="543"/>
      <c r="AM26" s="544"/>
      <c r="AN26" s="544"/>
      <c r="AO26" s="544"/>
      <c r="AP26" s="544"/>
      <c r="AQ26" s="545"/>
      <c r="AR26" s="126"/>
    </row>
    <row r="27" spans="1:44" ht="10.5" customHeight="1">
      <c r="A27" s="117"/>
      <c r="B27" s="521"/>
      <c r="C27" s="563" t="s">
        <v>240</v>
      </c>
      <c r="D27" s="564"/>
      <c r="E27" s="564"/>
      <c r="F27" s="565"/>
      <c r="G27" s="523" t="s">
        <v>241</v>
      </c>
      <c r="H27" s="501">
        <f>+H21+H25-H23</f>
        <v>0</v>
      </c>
      <c r="I27" s="526"/>
      <c r="J27" s="526"/>
      <c r="K27" s="571" t="str">
        <f>'計算シート'!H40</f>
        <v>ライスセンター</v>
      </c>
      <c r="L27" s="571"/>
      <c r="M27" s="571"/>
      <c r="N27" s="477" t="s">
        <v>242</v>
      </c>
      <c r="O27" s="556">
        <f>'計算シート'!J40</f>
        <v>0</v>
      </c>
      <c r="P27" s="556"/>
      <c r="Q27" s="556"/>
      <c r="R27" s="556"/>
      <c r="S27" s="130"/>
      <c r="T27" s="415"/>
      <c r="U27" s="416"/>
      <c r="V27" s="416"/>
      <c r="W27" s="416"/>
      <c r="X27" s="417"/>
      <c r="Y27" s="415"/>
      <c r="Z27" s="417"/>
      <c r="AA27" s="491"/>
      <c r="AB27" s="492"/>
      <c r="AC27" s="492"/>
      <c r="AD27" s="272"/>
      <c r="AE27" s="273"/>
      <c r="AF27" s="540"/>
      <c r="AG27" s="541"/>
      <c r="AH27" s="541"/>
      <c r="AI27" s="541"/>
      <c r="AJ27" s="541"/>
      <c r="AK27" s="542"/>
      <c r="AL27" s="546"/>
      <c r="AM27" s="547"/>
      <c r="AN27" s="547"/>
      <c r="AO27" s="547"/>
      <c r="AP27" s="547"/>
      <c r="AQ27" s="548"/>
      <c r="AR27" s="126"/>
    </row>
    <row r="28" spans="1:44" ht="10.5" customHeight="1">
      <c r="A28" s="117"/>
      <c r="B28" s="522"/>
      <c r="C28" s="566"/>
      <c r="D28" s="567"/>
      <c r="E28" s="567"/>
      <c r="F28" s="568"/>
      <c r="G28" s="524"/>
      <c r="H28" s="502"/>
      <c r="I28" s="526"/>
      <c r="J28" s="526"/>
      <c r="K28" s="571"/>
      <c r="L28" s="571"/>
      <c r="M28" s="571"/>
      <c r="N28" s="477"/>
      <c r="O28" s="556"/>
      <c r="P28" s="556"/>
      <c r="Q28" s="556"/>
      <c r="R28" s="556"/>
      <c r="S28" s="130"/>
      <c r="T28" s="408" t="s">
        <v>0</v>
      </c>
      <c r="U28" s="452"/>
      <c r="V28" s="452"/>
      <c r="W28" s="452"/>
      <c r="X28" s="409"/>
      <c r="Y28" s="584"/>
      <c r="Z28" s="585"/>
      <c r="AA28" s="590">
        <v>0</v>
      </c>
      <c r="AB28" s="591"/>
      <c r="AC28" s="591"/>
      <c r="AD28" s="591"/>
      <c r="AE28" s="133"/>
      <c r="AF28" s="267" t="s">
        <v>243</v>
      </c>
      <c r="AG28" s="268"/>
      <c r="AH28" s="269"/>
      <c r="AI28" s="135"/>
      <c r="AJ28" s="135"/>
      <c r="AK28" s="136"/>
      <c r="AL28" s="134"/>
      <c r="AM28" s="135"/>
      <c r="AN28" s="135"/>
      <c r="AO28" s="135"/>
      <c r="AP28" s="135"/>
      <c r="AQ28" s="136"/>
      <c r="AR28" s="126"/>
    </row>
    <row r="29" spans="1:44" ht="8.25" customHeight="1">
      <c r="A29" s="117"/>
      <c r="B29" s="520" t="s">
        <v>212</v>
      </c>
      <c r="C29" s="503" t="s">
        <v>244</v>
      </c>
      <c r="D29" s="504"/>
      <c r="E29" s="504"/>
      <c r="F29" s="505"/>
      <c r="G29" s="523" t="s">
        <v>96</v>
      </c>
      <c r="H29" s="501">
        <f>'計算シート'!J21</f>
        <v>0</v>
      </c>
      <c r="I29" s="526"/>
      <c r="J29" s="526"/>
      <c r="K29" s="503" t="str">
        <f>'計算シート'!H41</f>
        <v>損害保険料</v>
      </c>
      <c r="L29" s="504"/>
      <c r="M29" s="505"/>
      <c r="N29" s="523" t="s">
        <v>245</v>
      </c>
      <c r="O29" s="527">
        <f>'計算シート'!J41</f>
        <v>0</v>
      </c>
      <c r="P29" s="528"/>
      <c r="Q29" s="528"/>
      <c r="R29" s="529"/>
      <c r="S29" s="130"/>
      <c r="T29" s="581"/>
      <c r="U29" s="582"/>
      <c r="V29" s="582"/>
      <c r="W29" s="582"/>
      <c r="X29" s="583"/>
      <c r="Y29" s="586"/>
      <c r="Z29" s="587"/>
      <c r="AA29" s="592"/>
      <c r="AB29" s="593"/>
      <c r="AC29" s="593"/>
      <c r="AD29" s="593"/>
      <c r="AE29" s="137"/>
      <c r="AF29" s="575">
        <f>+AF18+AF20+AF24</f>
        <v>0</v>
      </c>
      <c r="AG29" s="576"/>
      <c r="AH29" s="576"/>
      <c r="AI29" s="576"/>
      <c r="AJ29" s="576"/>
      <c r="AK29" s="577"/>
      <c r="AL29" s="595">
        <f>0+AL18+AL20+AL24</f>
        <v>0</v>
      </c>
      <c r="AM29" s="596"/>
      <c r="AN29" s="596"/>
      <c r="AO29" s="596"/>
      <c r="AP29" s="596"/>
      <c r="AQ29" s="597"/>
      <c r="AR29" s="126"/>
    </row>
    <row r="30" spans="1:44" ht="11.25" customHeight="1">
      <c r="A30" s="117"/>
      <c r="B30" s="521"/>
      <c r="C30" s="506"/>
      <c r="D30" s="507"/>
      <c r="E30" s="507"/>
      <c r="F30" s="508"/>
      <c r="G30" s="524"/>
      <c r="H30" s="502"/>
      <c r="I30" s="526"/>
      <c r="J30" s="526"/>
      <c r="K30" s="506"/>
      <c r="L30" s="507"/>
      <c r="M30" s="508"/>
      <c r="N30" s="524"/>
      <c r="O30" s="530"/>
      <c r="P30" s="531"/>
      <c r="Q30" s="531"/>
      <c r="R30" s="532"/>
      <c r="S30" s="130"/>
      <c r="T30" s="581"/>
      <c r="U30" s="582"/>
      <c r="V30" s="582"/>
      <c r="W30" s="582"/>
      <c r="X30" s="583"/>
      <c r="Y30" s="586"/>
      <c r="Z30" s="587"/>
      <c r="AA30" s="590">
        <v>0</v>
      </c>
      <c r="AB30" s="591"/>
      <c r="AC30" s="591"/>
      <c r="AD30" s="591"/>
      <c r="AE30" s="138"/>
      <c r="AF30" s="575"/>
      <c r="AG30" s="576"/>
      <c r="AH30" s="576"/>
      <c r="AI30" s="576"/>
      <c r="AJ30" s="576"/>
      <c r="AK30" s="577"/>
      <c r="AL30" s="595"/>
      <c r="AM30" s="596"/>
      <c r="AN30" s="596"/>
      <c r="AO30" s="596"/>
      <c r="AP30" s="596"/>
      <c r="AQ30" s="597"/>
      <c r="AR30" s="126"/>
    </row>
    <row r="31" spans="1:44" ht="8.25" customHeight="1">
      <c r="A31" s="117"/>
      <c r="B31" s="640"/>
      <c r="C31" s="503" t="s">
        <v>246</v>
      </c>
      <c r="D31" s="504"/>
      <c r="E31" s="504"/>
      <c r="F31" s="505"/>
      <c r="G31" s="523" t="s">
        <v>247</v>
      </c>
      <c r="H31" s="501">
        <f>'計算シート'!J22</f>
        <v>0</v>
      </c>
      <c r="I31" s="526"/>
      <c r="J31" s="526"/>
      <c r="K31" s="503" t="str">
        <f>'計算シート'!H42</f>
        <v>組合費</v>
      </c>
      <c r="L31" s="504"/>
      <c r="M31" s="505"/>
      <c r="N31" s="523" t="s">
        <v>248</v>
      </c>
      <c r="O31" s="527">
        <f>'計算シート'!J42</f>
        <v>0</v>
      </c>
      <c r="P31" s="528"/>
      <c r="Q31" s="528"/>
      <c r="R31" s="529"/>
      <c r="S31" s="130"/>
      <c r="T31" s="410"/>
      <c r="U31" s="453"/>
      <c r="V31" s="453"/>
      <c r="W31" s="453"/>
      <c r="X31" s="411"/>
      <c r="Y31" s="588"/>
      <c r="Z31" s="589"/>
      <c r="AA31" s="592"/>
      <c r="AB31" s="593"/>
      <c r="AC31" s="593"/>
      <c r="AD31" s="593"/>
      <c r="AE31" s="139"/>
      <c r="AF31" s="578"/>
      <c r="AG31" s="579"/>
      <c r="AH31" s="579"/>
      <c r="AI31" s="579"/>
      <c r="AJ31" s="579"/>
      <c r="AK31" s="580"/>
      <c r="AL31" s="140"/>
      <c r="AM31" s="141"/>
      <c r="AN31" s="141"/>
      <c r="AO31" s="141"/>
      <c r="AP31" s="141"/>
      <c r="AQ31" s="142"/>
      <c r="AR31" s="126"/>
    </row>
    <row r="32" spans="1:44" ht="12" customHeight="1">
      <c r="A32" s="117"/>
      <c r="B32" s="640"/>
      <c r="C32" s="506"/>
      <c r="D32" s="507"/>
      <c r="E32" s="507"/>
      <c r="F32" s="508"/>
      <c r="G32" s="524"/>
      <c r="H32" s="502"/>
      <c r="I32" s="526"/>
      <c r="J32" s="526"/>
      <c r="K32" s="506"/>
      <c r="L32" s="507"/>
      <c r="M32" s="508"/>
      <c r="N32" s="524"/>
      <c r="O32" s="530"/>
      <c r="P32" s="531"/>
      <c r="Q32" s="531"/>
      <c r="R32" s="532"/>
      <c r="S32" s="130"/>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26"/>
    </row>
    <row r="33" spans="1:44" ht="21.75" customHeight="1">
      <c r="A33" s="117"/>
      <c r="B33" s="640"/>
      <c r="C33" s="572" t="s">
        <v>249</v>
      </c>
      <c r="D33" s="573"/>
      <c r="E33" s="573"/>
      <c r="F33" s="574"/>
      <c r="G33" s="124" t="s">
        <v>250</v>
      </c>
      <c r="H33" s="144">
        <f>'計算シート'!J23</f>
        <v>0</v>
      </c>
      <c r="I33" s="526"/>
      <c r="J33" s="526"/>
      <c r="K33" s="477" t="str">
        <f>'計算シート'!H43</f>
        <v>その他２</v>
      </c>
      <c r="L33" s="477"/>
      <c r="M33" s="477"/>
      <c r="N33" s="124" t="s">
        <v>251</v>
      </c>
      <c r="O33" s="553">
        <f>'計算シート'!J43</f>
        <v>0</v>
      </c>
      <c r="P33" s="553"/>
      <c r="Q33" s="553"/>
      <c r="R33" s="553"/>
      <c r="S33" s="127"/>
      <c r="T33" s="599" t="s">
        <v>252</v>
      </c>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126"/>
    </row>
    <row r="34" spans="1:44" ht="20.25" customHeight="1">
      <c r="A34" s="117"/>
      <c r="B34" s="640"/>
      <c r="C34" s="572" t="s">
        <v>253</v>
      </c>
      <c r="D34" s="573"/>
      <c r="E34" s="573"/>
      <c r="F34" s="574"/>
      <c r="G34" s="124" t="s">
        <v>60</v>
      </c>
      <c r="H34" s="144">
        <f>'計算シート'!J24</f>
        <v>0</v>
      </c>
      <c r="I34" s="526"/>
      <c r="J34" s="526"/>
      <c r="K34" s="477" t="str">
        <f>'計算シート'!H44</f>
        <v>雑費</v>
      </c>
      <c r="L34" s="477"/>
      <c r="M34" s="477"/>
      <c r="N34" s="124" t="s">
        <v>254</v>
      </c>
      <c r="O34" s="553">
        <f>'計算シート'!J44</f>
        <v>0</v>
      </c>
      <c r="P34" s="553"/>
      <c r="Q34" s="553"/>
      <c r="R34" s="553"/>
      <c r="S34" s="127"/>
      <c r="T34" s="600" t="s">
        <v>255</v>
      </c>
      <c r="U34" s="601"/>
      <c r="V34" s="601"/>
      <c r="W34" s="601"/>
      <c r="X34" s="601"/>
      <c r="Y34" s="601"/>
      <c r="Z34" s="601"/>
      <c r="AA34" s="602"/>
      <c r="AB34" s="603" t="s">
        <v>256</v>
      </c>
      <c r="AC34" s="603"/>
      <c r="AD34" s="603"/>
      <c r="AE34" s="603"/>
      <c r="AF34" s="463" t="s">
        <v>257</v>
      </c>
      <c r="AG34" s="463"/>
      <c r="AH34" s="463"/>
      <c r="AI34" s="463"/>
      <c r="AJ34" s="463"/>
      <c r="AK34" s="594" t="s">
        <v>258</v>
      </c>
      <c r="AL34" s="594"/>
      <c r="AM34" s="594"/>
      <c r="AN34" s="594"/>
      <c r="AO34" s="594"/>
      <c r="AP34" s="594"/>
      <c r="AQ34" s="594"/>
      <c r="AR34" s="126"/>
    </row>
    <row r="35" spans="1:44" ht="20.25" customHeight="1">
      <c r="A35" s="117"/>
      <c r="B35" s="640"/>
      <c r="C35" s="572" t="s">
        <v>259</v>
      </c>
      <c r="D35" s="573"/>
      <c r="E35" s="573"/>
      <c r="F35" s="574"/>
      <c r="G35" s="124" t="s">
        <v>260</v>
      </c>
      <c r="H35" s="144">
        <f>'計算シート'!J25</f>
        <v>0</v>
      </c>
      <c r="I35" s="526"/>
      <c r="J35" s="526"/>
      <c r="K35" s="608" t="s">
        <v>261</v>
      </c>
      <c r="L35" s="477" t="s">
        <v>230</v>
      </c>
      <c r="M35" s="477"/>
      <c r="N35" s="124" t="s">
        <v>262</v>
      </c>
      <c r="O35" s="553">
        <f>'計算シート'!J46</f>
        <v>0</v>
      </c>
      <c r="P35" s="553"/>
      <c r="Q35" s="553"/>
      <c r="R35" s="553"/>
      <c r="S35" s="127"/>
      <c r="T35" s="609"/>
      <c r="U35" s="598"/>
      <c r="V35" s="598"/>
      <c r="W35" s="598"/>
      <c r="X35" s="598"/>
      <c r="Y35" s="598"/>
      <c r="Z35" s="598"/>
      <c r="AA35" s="610"/>
      <c r="AB35" s="604"/>
      <c r="AC35" s="604"/>
      <c r="AD35" s="604"/>
      <c r="AE35" s="604"/>
      <c r="AF35" s="318"/>
      <c r="AG35" s="605"/>
      <c r="AH35" s="605"/>
      <c r="AI35" s="605"/>
      <c r="AJ35" s="319"/>
      <c r="AK35" s="606"/>
      <c r="AL35" s="607"/>
      <c r="AM35" s="607"/>
      <c r="AN35" s="607"/>
      <c r="AO35" s="607"/>
      <c r="AP35" s="607"/>
      <c r="AQ35" s="320" t="s">
        <v>116</v>
      </c>
      <c r="AR35" s="126"/>
    </row>
    <row r="36" spans="1:44" ht="20.25" customHeight="1">
      <c r="A36" s="117"/>
      <c r="B36" s="640"/>
      <c r="C36" s="608" t="s">
        <v>263</v>
      </c>
      <c r="D36" s="572" t="s">
        <v>264</v>
      </c>
      <c r="E36" s="573"/>
      <c r="F36" s="574"/>
      <c r="G36" s="124" t="s">
        <v>265</v>
      </c>
      <c r="H36" s="144">
        <f>'計算シート'!J26</f>
        <v>0</v>
      </c>
      <c r="I36" s="526"/>
      <c r="J36" s="526"/>
      <c r="K36" s="477"/>
      <c r="L36" s="477" t="s">
        <v>266</v>
      </c>
      <c r="M36" s="477"/>
      <c r="N36" s="124" t="s">
        <v>267</v>
      </c>
      <c r="O36" s="553">
        <f>'計算シート'!J47</f>
        <v>0</v>
      </c>
      <c r="P36" s="553"/>
      <c r="Q36" s="553"/>
      <c r="R36" s="553"/>
      <c r="S36" s="127"/>
      <c r="T36" s="609"/>
      <c r="U36" s="598"/>
      <c r="V36" s="598"/>
      <c r="W36" s="598"/>
      <c r="X36" s="598"/>
      <c r="Y36" s="598"/>
      <c r="Z36" s="598"/>
      <c r="AA36" s="610"/>
      <c r="AB36" s="604"/>
      <c r="AC36" s="604"/>
      <c r="AD36" s="604"/>
      <c r="AE36" s="604"/>
      <c r="AF36" s="316"/>
      <c r="AG36" s="598"/>
      <c r="AH36" s="598"/>
      <c r="AI36" s="598"/>
      <c r="AJ36" s="317"/>
      <c r="AK36" s="606"/>
      <c r="AL36" s="607"/>
      <c r="AM36" s="607"/>
      <c r="AN36" s="607"/>
      <c r="AO36" s="607"/>
      <c r="AP36" s="607"/>
      <c r="AQ36" s="321"/>
      <c r="AR36" s="126"/>
    </row>
    <row r="37" spans="1:44" ht="21" customHeight="1">
      <c r="A37" s="117"/>
      <c r="B37" s="640"/>
      <c r="C37" s="477"/>
      <c r="D37" s="572" t="s">
        <v>268</v>
      </c>
      <c r="E37" s="573"/>
      <c r="F37" s="574"/>
      <c r="G37" s="124" t="s">
        <v>136</v>
      </c>
      <c r="H37" s="144">
        <f>'計算シート'!J27</f>
        <v>0</v>
      </c>
      <c r="I37" s="526"/>
      <c r="J37" s="526"/>
      <c r="K37" s="617" t="s">
        <v>269</v>
      </c>
      <c r="L37" s="617"/>
      <c r="M37" s="617"/>
      <c r="N37" s="124" t="s">
        <v>270</v>
      </c>
      <c r="O37" s="553">
        <f>'計算シート'!J48</f>
        <v>0</v>
      </c>
      <c r="P37" s="553"/>
      <c r="Q37" s="553"/>
      <c r="R37" s="553"/>
      <c r="S37" s="127"/>
      <c r="T37" s="618" t="s">
        <v>271</v>
      </c>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126"/>
    </row>
    <row r="38" spans="1:44" ht="22.5" customHeight="1">
      <c r="A38" s="117"/>
      <c r="B38" s="640"/>
      <c r="C38" s="477"/>
      <c r="D38" s="572" t="s">
        <v>272</v>
      </c>
      <c r="E38" s="573"/>
      <c r="F38" s="574"/>
      <c r="G38" s="124" t="s">
        <v>273</v>
      </c>
      <c r="H38" s="144">
        <f>'計算シート'!J28</f>
        <v>0</v>
      </c>
      <c r="I38" s="526"/>
      <c r="J38" s="526"/>
      <c r="K38" s="611" t="s">
        <v>274</v>
      </c>
      <c r="L38" s="612"/>
      <c r="M38" s="613"/>
      <c r="N38" s="124" t="s">
        <v>275</v>
      </c>
      <c r="O38" s="553">
        <f>SUM(H36:H43)+SUM(O15:R35)-O36-O37</f>
        <v>0</v>
      </c>
      <c r="P38" s="553"/>
      <c r="Q38" s="553"/>
      <c r="R38" s="553"/>
      <c r="S38" s="127"/>
      <c r="T38" s="614" t="s">
        <v>276</v>
      </c>
      <c r="U38" s="615"/>
      <c r="V38" s="615"/>
      <c r="W38" s="615"/>
      <c r="X38" s="615"/>
      <c r="Y38" s="616"/>
      <c r="Z38" s="464" t="s">
        <v>277</v>
      </c>
      <c r="AA38" s="554"/>
      <c r="AB38" s="464" t="s">
        <v>278</v>
      </c>
      <c r="AC38" s="554"/>
      <c r="AD38" s="145"/>
      <c r="AE38" s="145"/>
      <c r="AF38" s="624"/>
      <c r="AG38" s="624"/>
      <c r="AH38" s="624"/>
      <c r="AI38" s="624"/>
      <c r="AJ38" s="146"/>
      <c r="AK38" s="147"/>
      <c r="AL38" s="147"/>
      <c r="AM38" s="147"/>
      <c r="AN38" s="147"/>
      <c r="AO38" s="148"/>
      <c r="AP38" s="148"/>
      <c r="AQ38" s="148"/>
      <c r="AR38" s="126"/>
    </row>
    <row r="39" spans="1:44" ht="21" customHeight="1">
      <c r="A39" s="117"/>
      <c r="B39" s="640"/>
      <c r="C39" s="477"/>
      <c r="D39" s="572" t="s">
        <v>279</v>
      </c>
      <c r="E39" s="573"/>
      <c r="F39" s="574"/>
      <c r="G39" s="124" t="s">
        <v>280</v>
      </c>
      <c r="H39" s="144">
        <f>'計算シート'!J29</f>
        <v>0</v>
      </c>
      <c r="I39" s="526"/>
      <c r="J39" s="608" t="s">
        <v>281</v>
      </c>
      <c r="K39" s="477"/>
      <c r="L39" s="477"/>
      <c r="M39" s="477"/>
      <c r="N39" s="124" t="s">
        <v>282</v>
      </c>
      <c r="O39" s="553">
        <f>SUM(H29:H35)+O38</f>
        <v>0</v>
      </c>
      <c r="P39" s="553"/>
      <c r="Q39" s="553"/>
      <c r="R39" s="553"/>
      <c r="S39" s="127"/>
      <c r="T39" s="609"/>
      <c r="U39" s="598"/>
      <c r="V39" s="598"/>
      <c r="W39" s="598"/>
      <c r="X39" s="598"/>
      <c r="Y39" s="610"/>
      <c r="Z39" s="619"/>
      <c r="AA39" s="620"/>
      <c r="AB39" s="322"/>
      <c r="AC39" s="323" t="s">
        <v>283</v>
      </c>
      <c r="AD39" s="149"/>
      <c r="AE39" s="149"/>
      <c r="AF39" s="621"/>
      <c r="AG39" s="621"/>
      <c r="AH39" s="621"/>
      <c r="AI39" s="621"/>
      <c r="AJ39" s="149"/>
      <c r="AK39" s="147"/>
      <c r="AL39" s="147"/>
      <c r="AM39" s="147"/>
      <c r="AN39" s="147"/>
      <c r="AO39" s="148"/>
      <c r="AP39" s="148"/>
      <c r="AQ39" s="147"/>
      <c r="AR39" s="126"/>
    </row>
    <row r="40" spans="1:44" ht="20.25" customHeight="1">
      <c r="A40" s="117"/>
      <c r="B40" s="640"/>
      <c r="C40" s="477"/>
      <c r="D40" s="572" t="s">
        <v>284</v>
      </c>
      <c r="E40" s="573"/>
      <c r="F40" s="574"/>
      <c r="G40" s="124" t="s">
        <v>61</v>
      </c>
      <c r="H40" s="144">
        <f>'計算シート'!J30</f>
        <v>0</v>
      </c>
      <c r="I40" s="608" t="s">
        <v>285</v>
      </c>
      <c r="J40" s="477"/>
      <c r="K40" s="477"/>
      <c r="L40" s="477"/>
      <c r="M40" s="477"/>
      <c r="N40" s="124" t="s">
        <v>286</v>
      </c>
      <c r="O40" s="553">
        <f>'計算シート'!J53</f>
        <v>0</v>
      </c>
      <c r="P40" s="553"/>
      <c r="Q40" s="553"/>
      <c r="R40" s="553"/>
      <c r="S40" s="127"/>
      <c r="T40" s="609"/>
      <c r="U40" s="598"/>
      <c r="V40" s="598"/>
      <c r="W40" s="598"/>
      <c r="X40" s="598"/>
      <c r="Y40" s="610"/>
      <c r="Z40" s="619"/>
      <c r="AA40" s="620"/>
      <c r="AB40" s="622"/>
      <c r="AC40" s="623"/>
      <c r="AD40" s="150"/>
      <c r="AE40" s="150"/>
      <c r="AF40" s="625"/>
      <c r="AG40" s="625"/>
      <c r="AH40" s="625"/>
      <c r="AI40" s="626"/>
      <c r="AJ40" s="35"/>
      <c r="AK40" s="147"/>
      <c r="AL40" s="147"/>
      <c r="AM40" s="147"/>
      <c r="AN40" s="147"/>
      <c r="AO40" s="148"/>
      <c r="AP40" s="148"/>
      <c r="AQ40" s="151"/>
      <c r="AR40" s="126"/>
    </row>
    <row r="41" spans="1:44" ht="20.25" customHeight="1">
      <c r="A41" s="117"/>
      <c r="B41" s="640"/>
      <c r="C41" s="477"/>
      <c r="D41" s="572" t="s">
        <v>287</v>
      </c>
      <c r="E41" s="573"/>
      <c r="F41" s="574"/>
      <c r="G41" s="124" t="s">
        <v>288</v>
      </c>
      <c r="H41" s="144">
        <f>'計算シート'!J31</f>
        <v>0</v>
      </c>
      <c r="I41" s="477" t="s">
        <v>289</v>
      </c>
      <c r="J41" s="477"/>
      <c r="K41" s="477"/>
      <c r="L41" s="477"/>
      <c r="M41" s="477"/>
      <c r="N41" s="124" t="s">
        <v>290</v>
      </c>
      <c r="O41" s="553">
        <f>'計算シート'!J54</f>
        <v>0</v>
      </c>
      <c r="P41" s="553"/>
      <c r="Q41" s="553"/>
      <c r="R41" s="553"/>
      <c r="S41" s="127"/>
      <c r="T41" s="609"/>
      <c r="U41" s="598"/>
      <c r="V41" s="598"/>
      <c r="W41" s="598"/>
      <c r="X41" s="598"/>
      <c r="Y41" s="610"/>
      <c r="Z41" s="619"/>
      <c r="AA41" s="620"/>
      <c r="AB41" s="622"/>
      <c r="AC41" s="623"/>
      <c r="AD41" s="150"/>
      <c r="AE41" s="150"/>
      <c r="AF41" s="625"/>
      <c r="AG41" s="625"/>
      <c r="AH41" s="625"/>
      <c r="AI41" s="626"/>
      <c r="AJ41" s="35"/>
      <c r="AK41" s="152"/>
      <c r="AL41" s="152"/>
      <c r="AM41" s="627" t="s">
        <v>291</v>
      </c>
      <c r="AN41" s="627"/>
      <c r="AO41" s="627"/>
      <c r="AP41" s="627"/>
      <c r="AQ41" s="627"/>
      <c r="AR41" s="126"/>
    </row>
    <row r="42" spans="1:44" ht="21" customHeight="1">
      <c r="A42" s="117"/>
      <c r="B42" s="640"/>
      <c r="C42" s="477"/>
      <c r="D42" s="628" t="s">
        <v>292</v>
      </c>
      <c r="E42" s="629"/>
      <c r="F42" s="630"/>
      <c r="G42" s="124" t="s">
        <v>293</v>
      </c>
      <c r="H42" s="144">
        <f>'計算シート'!J32</f>
        <v>0</v>
      </c>
      <c r="I42" s="477" t="s">
        <v>294</v>
      </c>
      <c r="J42" s="477"/>
      <c r="K42" s="477"/>
      <c r="L42" s="477"/>
      <c r="M42" s="477"/>
      <c r="N42" s="124" t="s">
        <v>295</v>
      </c>
      <c r="O42" s="553">
        <f>'計算シート'!J55</f>
        <v>0</v>
      </c>
      <c r="P42" s="553"/>
      <c r="Q42" s="553"/>
      <c r="R42" s="553"/>
      <c r="S42" s="127"/>
      <c r="T42" s="609"/>
      <c r="U42" s="598"/>
      <c r="V42" s="598"/>
      <c r="W42" s="598"/>
      <c r="X42" s="598"/>
      <c r="Y42" s="610"/>
      <c r="Z42" s="619"/>
      <c r="AA42" s="620"/>
      <c r="AB42" s="622"/>
      <c r="AC42" s="623"/>
      <c r="AD42" s="150"/>
      <c r="AE42" s="150"/>
      <c r="AF42" s="45"/>
      <c r="AG42" s="45"/>
      <c r="AH42" s="45"/>
      <c r="AI42" s="35"/>
      <c r="AJ42" s="153"/>
      <c r="AK42" s="154"/>
      <c r="AL42" s="154"/>
      <c r="AM42" s="155" t="s">
        <v>296</v>
      </c>
      <c r="AN42" s="278"/>
      <c r="AO42" s="279"/>
      <c r="AP42" s="280"/>
      <c r="AQ42" s="281"/>
      <c r="AR42" s="126"/>
    </row>
    <row r="43" spans="1:44" ht="20.25" customHeight="1">
      <c r="A43" s="117"/>
      <c r="B43" s="641"/>
      <c r="C43" s="477"/>
      <c r="D43" s="572" t="s">
        <v>297</v>
      </c>
      <c r="E43" s="573"/>
      <c r="F43" s="574"/>
      <c r="G43" s="124" t="s">
        <v>298</v>
      </c>
      <c r="H43" s="144">
        <f>'計算シート'!J33</f>
        <v>0</v>
      </c>
      <c r="I43" s="608" t="s">
        <v>299</v>
      </c>
      <c r="J43" s="477"/>
      <c r="K43" s="477"/>
      <c r="L43" s="477"/>
      <c r="M43" s="477"/>
      <c r="N43" s="477"/>
      <c r="O43" s="634"/>
      <c r="P43" s="634"/>
      <c r="Q43" s="634"/>
      <c r="R43" s="634"/>
      <c r="S43" s="156"/>
      <c r="T43" s="635"/>
      <c r="U43" s="636"/>
      <c r="V43" s="636"/>
      <c r="W43" s="636"/>
      <c r="X43" s="636"/>
      <c r="Y43" s="637"/>
      <c r="Z43" s="638" t="s">
        <v>300</v>
      </c>
      <c r="AA43" s="639"/>
      <c r="AB43" s="157"/>
      <c r="AC43" s="158"/>
      <c r="AD43" s="159"/>
      <c r="AE43" s="159"/>
      <c r="AF43" s="67"/>
      <c r="AG43" s="67"/>
      <c r="AH43" s="160">
        <v>99</v>
      </c>
      <c r="AI43" s="631"/>
      <c r="AJ43" s="632"/>
      <c r="AK43" s="282"/>
      <c r="AL43" s="282"/>
      <c r="AM43" s="283"/>
      <c r="AN43" s="282"/>
      <c r="AO43" s="282"/>
      <c r="AP43" s="284"/>
      <c r="AQ43" s="285"/>
      <c r="AR43" s="126"/>
    </row>
    <row r="44" spans="1:44" ht="10.5" customHeight="1">
      <c r="A44" s="117"/>
      <c r="B44" s="161"/>
      <c r="C44" s="162"/>
      <c r="D44" s="162"/>
      <c r="E44" s="162"/>
      <c r="F44" s="162"/>
      <c r="G44" s="162"/>
      <c r="H44" s="163"/>
      <c r="I44" s="53"/>
      <c r="J44" s="162"/>
      <c r="K44" s="162"/>
      <c r="L44" s="162"/>
      <c r="M44" s="162"/>
      <c r="N44" s="162"/>
      <c r="O44" s="164"/>
      <c r="P44" s="164"/>
      <c r="Q44" s="164"/>
      <c r="R44" s="164"/>
      <c r="S44" s="165"/>
      <c r="T44" s="159"/>
      <c r="U44" s="159"/>
      <c r="V44" s="159"/>
      <c r="W44" s="159"/>
      <c r="X44" s="166"/>
      <c r="Y44" s="167"/>
      <c r="Z44" s="159"/>
      <c r="AA44" s="159"/>
      <c r="AB44" s="168"/>
      <c r="AC44" s="168"/>
      <c r="AD44" s="168"/>
      <c r="AE44" s="168"/>
      <c r="AF44" s="67"/>
      <c r="AG44" s="67"/>
      <c r="AH44" s="67"/>
      <c r="AI44" s="67"/>
      <c r="AJ44" s="67"/>
      <c r="AK44" s="67"/>
      <c r="AL44" s="67"/>
      <c r="AM44" s="67"/>
      <c r="AN44" s="67"/>
      <c r="AO44" s="67"/>
      <c r="AP44" s="67"/>
      <c r="AQ44" s="67"/>
      <c r="AR44" s="126"/>
    </row>
    <row r="45" spans="1:44" ht="10.5" customHeight="1">
      <c r="A45" s="3"/>
      <c r="B45" s="633" t="s">
        <v>301</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126"/>
    </row>
  </sheetData>
  <sheetProtection sheet="1" objects="1" scenarios="1"/>
  <mergeCells count="199">
    <mergeCell ref="AI43:AJ43"/>
    <mergeCell ref="B45:AQ45"/>
    <mergeCell ref="I43:N43"/>
    <mergeCell ref="O43:R43"/>
    <mergeCell ref="T43:Y43"/>
    <mergeCell ref="Z43:AA43"/>
    <mergeCell ref="D43:F43"/>
    <mergeCell ref="B29:B43"/>
    <mergeCell ref="C29:F30"/>
    <mergeCell ref="G29:G30"/>
    <mergeCell ref="AF41:AI41"/>
    <mergeCell ref="I40:M40"/>
    <mergeCell ref="O40:R40"/>
    <mergeCell ref="AM41:AQ41"/>
    <mergeCell ref="D42:F42"/>
    <mergeCell ref="I42:M42"/>
    <mergeCell ref="O42:R42"/>
    <mergeCell ref="T42:Y42"/>
    <mergeCell ref="Z42:AA42"/>
    <mergeCell ref="AB42:AC42"/>
    <mergeCell ref="D41:F41"/>
    <mergeCell ref="I41:M41"/>
    <mergeCell ref="O41:R41"/>
    <mergeCell ref="T41:Y41"/>
    <mergeCell ref="Z41:AA41"/>
    <mergeCell ref="AB41:AC41"/>
    <mergeCell ref="T40:Y40"/>
    <mergeCell ref="Z40:AA40"/>
    <mergeCell ref="AB38:AC38"/>
    <mergeCell ref="Z38:AA38"/>
    <mergeCell ref="AB40:AC40"/>
    <mergeCell ref="AF38:AI38"/>
    <mergeCell ref="AF40:AI40"/>
    <mergeCell ref="D39:F39"/>
    <mergeCell ref="J39:M39"/>
    <mergeCell ref="O39:R39"/>
    <mergeCell ref="T39:Y39"/>
    <mergeCell ref="Z39:AA39"/>
    <mergeCell ref="AF39:AI39"/>
    <mergeCell ref="AK36:AP36"/>
    <mergeCell ref="D37:F37"/>
    <mergeCell ref="K37:M37"/>
    <mergeCell ref="O37:R37"/>
    <mergeCell ref="T37:AQ37"/>
    <mergeCell ref="K35:K36"/>
    <mergeCell ref="L35:M35"/>
    <mergeCell ref="T35:AA35"/>
    <mergeCell ref="AK35:AP35"/>
    <mergeCell ref="C36:C43"/>
    <mergeCell ref="D36:F36"/>
    <mergeCell ref="L36:M36"/>
    <mergeCell ref="O36:R36"/>
    <mergeCell ref="T36:AA36"/>
    <mergeCell ref="K38:M38"/>
    <mergeCell ref="AB36:AE36"/>
    <mergeCell ref="O38:R38"/>
    <mergeCell ref="T38:Y38"/>
    <mergeCell ref="K34:M34"/>
    <mergeCell ref="O34:R34"/>
    <mergeCell ref="T34:AA34"/>
    <mergeCell ref="AB34:AE34"/>
    <mergeCell ref="AB35:AE35"/>
    <mergeCell ref="AG35:AI35"/>
    <mergeCell ref="H31:H32"/>
    <mergeCell ref="K31:M32"/>
    <mergeCell ref="N31:N32"/>
    <mergeCell ref="O31:R32"/>
    <mergeCell ref="AG36:AI36"/>
    <mergeCell ref="D40:F40"/>
    <mergeCell ref="K33:M33"/>
    <mergeCell ref="O33:R33"/>
    <mergeCell ref="T33:AQ33"/>
    <mergeCell ref="C34:F34"/>
    <mergeCell ref="H29:H30"/>
    <mergeCell ref="C33:F33"/>
    <mergeCell ref="C35:F35"/>
    <mergeCell ref="O35:R35"/>
    <mergeCell ref="AF34:AJ34"/>
    <mergeCell ref="AK34:AQ34"/>
    <mergeCell ref="AL29:AQ30"/>
    <mergeCell ref="AA30:AD31"/>
    <mergeCell ref="C31:F32"/>
    <mergeCell ref="G31:G32"/>
    <mergeCell ref="AF24:AK27"/>
    <mergeCell ref="O27:R28"/>
    <mergeCell ref="T28:X31"/>
    <mergeCell ref="Y28:Z31"/>
    <mergeCell ref="AA28:AD29"/>
    <mergeCell ref="K29:M30"/>
    <mergeCell ref="N29:N30"/>
    <mergeCell ref="K27:M28"/>
    <mergeCell ref="N27:N28"/>
    <mergeCell ref="AL24:AQ27"/>
    <mergeCell ref="O25:R26"/>
    <mergeCell ref="AA26:AC27"/>
    <mergeCell ref="D38:F38"/>
    <mergeCell ref="Y24:Z27"/>
    <mergeCell ref="AA24:AC25"/>
    <mergeCell ref="O29:R30"/>
    <mergeCell ref="AF29:AK31"/>
    <mergeCell ref="E25:E26"/>
    <mergeCell ref="F25:F26"/>
    <mergeCell ref="G25:G26"/>
    <mergeCell ref="H25:H26"/>
    <mergeCell ref="K25:M26"/>
    <mergeCell ref="N25:N26"/>
    <mergeCell ref="AA22:AC23"/>
    <mergeCell ref="C27:F28"/>
    <mergeCell ref="H23:H24"/>
    <mergeCell ref="K23:M24"/>
    <mergeCell ref="N23:N24"/>
    <mergeCell ref="O23:R24"/>
    <mergeCell ref="C23:D26"/>
    <mergeCell ref="E23:E24"/>
    <mergeCell ref="F23:F24"/>
    <mergeCell ref="G23:G24"/>
    <mergeCell ref="Y20:Z23"/>
    <mergeCell ref="AA20:AC21"/>
    <mergeCell ref="AF20:AK23"/>
    <mergeCell ref="AL20:AQ23"/>
    <mergeCell ref="C21:F22"/>
    <mergeCell ref="G21:G22"/>
    <mergeCell ref="H21:H22"/>
    <mergeCell ref="K21:M22"/>
    <mergeCell ref="N21:N22"/>
    <mergeCell ref="O21:R22"/>
    <mergeCell ref="G19:G20"/>
    <mergeCell ref="H19:H20"/>
    <mergeCell ref="K19:M20"/>
    <mergeCell ref="N19:N20"/>
    <mergeCell ref="O19:R20"/>
    <mergeCell ref="T20:X23"/>
    <mergeCell ref="J15:J38"/>
    <mergeCell ref="T24:X27"/>
    <mergeCell ref="G27:G28"/>
    <mergeCell ref="H27:H28"/>
    <mergeCell ref="N17:N18"/>
    <mergeCell ref="O17:R18"/>
    <mergeCell ref="Y18:Z19"/>
    <mergeCell ref="AF18:AK19"/>
    <mergeCell ref="AL18:AQ19"/>
    <mergeCell ref="AD16:AE17"/>
    <mergeCell ref="AA18:AC19"/>
    <mergeCell ref="O15:R16"/>
    <mergeCell ref="T14:X15"/>
    <mergeCell ref="AL14:AQ15"/>
    <mergeCell ref="AF14:AK15"/>
    <mergeCell ref="AF16:AI17"/>
    <mergeCell ref="AJ16:AK17"/>
    <mergeCell ref="AP16:AQ17"/>
    <mergeCell ref="B15:B28"/>
    <mergeCell ref="C15:F16"/>
    <mergeCell ref="G15:G16"/>
    <mergeCell ref="H15:H16"/>
    <mergeCell ref="I15:I39"/>
    <mergeCell ref="T16:X19"/>
    <mergeCell ref="Y16:Z17"/>
    <mergeCell ref="AA16:AC17"/>
    <mergeCell ref="C17:F18"/>
    <mergeCell ref="G17:G18"/>
    <mergeCell ref="H17:H18"/>
    <mergeCell ref="C19:F20"/>
    <mergeCell ref="K15:M16"/>
    <mergeCell ref="N15:N16"/>
    <mergeCell ref="K17:M18"/>
    <mergeCell ref="K13:Q13"/>
    <mergeCell ref="B14:G14"/>
    <mergeCell ref="I14:M14"/>
    <mergeCell ref="N14:R14"/>
    <mergeCell ref="B12:H12"/>
    <mergeCell ref="Z12:AA12"/>
    <mergeCell ref="Y14:Z15"/>
    <mergeCell ref="AA14:AE14"/>
    <mergeCell ref="AA15:AE15"/>
    <mergeCell ref="AD12:AG12"/>
    <mergeCell ref="AH12:AI12"/>
    <mergeCell ref="U8:V10"/>
    <mergeCell ref="W8:AA10"/>
    <mergeCell ref="AC8:AF10"/>
    <mergeCell ref="AG8:AQ10"/>
    <mergeCell ref="J7:K10"/>
    <mergeCell ref="L7:Q10"/>
    <mergeCell ref="S7:T10"/>
    <mergeCell ref="R8:R9"/>
    <mergeCell ref="AG4:AQ5"/>
    <mergeCell ref="U6:V7"/>
    <mergeCell ref="W6:AA7"/>
    <mergeCell ref="AC6:AF7"/>
    <mergeCell ref="AG6:AQ7"/>
    <mergeCell ref="AK1:AP2"/>
    <mergeCell ref="AA2:AI3"/>
    <mergeCell ref="I3:Z3"/>
    <mergeCell ref="A4:A7"/>
    <mergeCell ref="J4:K6"/>
    <mergeCell ref="L4:T6"/>
    <mergeCell ref="U4:V5"/>
    <mergeCell ref="W4:AA5"/>
    <mergeCell ref="AB4:AB10"/>
    <mergeCell ref="AC4:AF5"/>
  </mergeCells>
  <dataValidations count="2">
    <dataValidation allowBlank="1" showInputMessage="1" showErrorMessage="1" prompt="計算シートの雇人費に合せて入力して下さい。&#10;左記、雇人費には反映しません。" sqref="T16:X27 AA16:AC27"/>
    <dataValidation allowBlank="1" showInputMessage="1" showErrorMessage="1" prompt="計算シートの小作料・賃貸料に合せて入力して下さい。&#10;左記、小作料・賃貸料には反映しません。" sqref="T35:AA36"/>
  </dataValidations>
  <printOptions/>
  <pageMargins left="0.2" right="0.21" top="0.11811023622047245" bottom="0.1968503937007874" header="0.31496062992125984" footer="0.31496062992125984"/>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BN140"/>
  <sheetViews>
    <sheetView showGridLines="0" showOutlineSymbols="0" defaultGridColor="0" zoomScale="75" zoomScaleNormal="75" zoomScalePageLayoutView="0" colorId="8" workbookViewId="0" topLeftCell="A1">
      <pane ySplit="4" topLeftCell="A5" activePane="bottomLeft" state="frozen"/>
      <selection pane="topLeft" activeCell="C7" sqref="C7:D7"/>
      <selection pane="bottomLeft" activeCell="AY28" sqref="AY28:BA31"/>
    </sheetView>
  </sheetViews>
  <sheetFormatPr defaultColWidth="9.00390625" defaultRowHeight="14.25"/>
  <cols>
    <col min="1" max="7" width="2.625" style="17" customWidth="1"/>
    <col min="8" max="8" width="1.75390625" style="17" customWidth="1"/>
    <col min="9" max="10" width="2.625" style="17" customWidth="1"/>
    <col min="11" max="11" width="4.50390625" style="17" customWidth="1"/>
    <col min="12" max="12" width="2.625" style="17" customWidth="1"/>
    <col min="13" max="14" width="3.75390625" style="17" customWidth="1"/>
    <col min="15" max="17" width="2.625" style="17" customWidth="1"/>
    <col min="18" max="18" width="1.75390625" style="17" customWidth="1"/>
    <col min="19" max="19" width="2.375" style="17" customWidth="1"/>
    <col min="20" max="24" width="2.625" style="17" customWidth="1"/>
    <col min="25" max="25" width="2.00390625" style="17" customWidth="1"/>
    <col min="26" max="26" width="3.25390625" style="17" customWidth="1"/>
    <col min="27" max="27" width="0.5" style="17" customWidth="1"/>
    <col min="28" max="29" width="2.625" style="17" customWidth="1"/>
    <col min="30" max="32" width="1.75390625" style="17" hidden="1" customWidth="1"/>
    <col min="33" max="33" width="4.125" style="17" customWidth="1"/>
    <col min="34" max="35" width="2.625" style="17" customWidth="1"/>
    <col min="36" max="36" width="2.375" style="17" customWidth="1"/>
    <col min="37" max="38" width="2.625" style="17" customWidth="1"/>
    <col min="39" max="39" width="2.75390625" style="17" customWidth="1"/>
    <col min="40" max="44" width="2.625" style="17" customWidth="1"/>
    <col min="45" max="45" width="3.25390625" style="17" customWidth="1"/>
    <col min="46" max="51" width="2.625" style="17" customWidth="1"/>
    <col min="52" max="52" width="2.50390625" style="17" customWidth="1"/>
    <col min="53" max="57" width="2.625" style="17" customWidth="1"/>
    <col min="58" max="58" width="1.4921875" style="17" customWidth="1"/>
    <col min="59" max="61" width="2.625" style="18" customWidth="1"/>
    <col min="62" max="62" width="3.125" style="18" customWidth="1"/>
    <col min="63" max="63" width="8.125" style="18" customWidth="1"/>
    <col min="64" max="65" width="2.375" style="18" hidden="1" customWidth="1"/>
    <col min="66" max="119" width="2.375" style="18" customWidth="1"/>
    <col min="120" max="16384" width="9.00390625" style="18" customWidth="1"/>
  </cols>
  <sheetData>
    <row r="1" spans="1:8" ht="12.75" customHeight="1">
      <c r="A1" s="16"/>
      <c r="B1" s="16"/>
      <c r="C1" s="16"/>
      <c r="D1" s="16"/>
      <c r="E1" s="16"/>
      <c r="F1" s="16"/>
      <c r="G1" s="16"/>
      <c r="H1" s="16"/>
    </row>
    <row r="2" spans="1:8" ht="12.75" customHeight="1">
      <c r="A2" s="16"/>
      <c r="B2" s="16"/>
      <c r="C2" s="16"/>
      <c r="D2" s="16"/>
      <c r="E2" s="16"/>
      <c r="F2" s="16"/>
      <c r="G2" s="16"/>
      <c r="H2" s="16"/>
    </row>
    <row r="3" spans="1:8" ht="12.75" customHeight="1">
      <c r="A3" s="16"/>
      <c r="B3" s="16"/>
      <c r="C3" s="16"/>
      <c r="D3" s="16"/>
      <c r="E3" s="16"/>
      <c r="F3" s="16"/>
      <c r="G3" s="16"/>
      <c r="H3" s="16"/>
    </row>
    <row r="4" spans="1:58" ht="12.75" customHeight="1">
      <c r="A4" s="16"/>
      <c r="B4" s="16"/>
      <c r="C4" s="16"/>
      <c r="D4" s="16"/>
      <c r="E4" s="16"/>
      <c r="F4" s="16"/>
      <c r="G4" s="16"/>
      <c r="H4" s="16"/>
      <c r="K4" s="19"/>
      <c r="L4" s="19"/>
      <c r="M4" s="19"/>
      <c r="N4" s="20"/>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19"/>
      <c r="AV4" s="22"/>
      <c r="AW4" s="22"/>
      <c r="AX4" s="23"/>
      <c r="AY4" s="23"/>
      <c r="AZ4" s="23"/>
      <c r="BA4" s="23"/>
      <c r="BB4" s="23"/>
      <c r="BC4" s="23"/>
      <c r="BD4" s="23"/>
      <c r="BE4" s="23"/>
      <c r="BF4" s="23"/>
    </row>
    <row r="5" spans="1:66" s="29" customFormat="1" ht="23.25" customHeight="1">
      <c r="A5" s="988" t="s">
        <v>103</v>
      </c>
      <c r="B5" s="988"/>
      <c r="C5" s="988"/>
      <c r="D5" s="988"/>
      <c r="E5" s="988"/>
      <c r="F5" s="988"/>
      <c r="G5" s="988"/>
      <c r="H5" s="988"/>
      <c r="I5" s="988"/>
      <c r="J5" s="24"/>
      <c r="K5" s="989" t="str">
        <f>IF(ISNUMBER('計算シート'!$C$2),"平成　"&amp;'計算シート'!$C$2&amp;"　年分","年分が入力されていません　！！")</f>
        <v>平成　25　年分</v>
      </c>
      <c r="L5" s="989"/>
      <c r="M5" s="989"/>
      <c r="N5" s="989"/>
      <c r="O5" s="989"/>
      <c r="P5" s="989"/>
      <c r="Q5" s="25"/>
      <c r="R5" s="25"/>
      <c r="S5" s="967" t="s">
        <v>104</v>
      </c>
      <c r="T5" s="967"/>
      <c r="U5" s="967"/>
      <c r="V5" s="967"/>
      <c r="W5" s="987">
        <f>'計算シート'!D4</f>
        <v>0</v>
      </c>
      <c r="X5" s="987"/>
      <c r="Y5" s="987"/>
      <c r="Z5" s="987"/>
      <c r="AA5" s="987"/>
      <c r="AB5" s="987"/>
      <c r="AC5" s="987"/>
      <c r="AD5" s="987"/>
      <c r="AE5" s="987"/>
      <c r="AF5" s="987"/>
      <c r="AG5" s="987"/>
      <c r="AH5" s="987"/>
      <c r="AI5" s="987"/>
      <c r="AJ5" s="987"/>
      <c r="AK5" s="987"/>
      <c r="AL5" s="987"/>
      <c r="AM5" s="987"/>
      <c r="AN5" s="987"/>
      <c r="AO5" s="26"/>
      <c r="AP5" s="26"/>
      <c r="AQ5" s="967" t="s">
        <v>105</v>
      </c>
      <c r="AR5" s="967"/>
      <c r="AS5" s="967"/>
      <c r="AT5" s="967"/>
      <c r="AU5" s="968">
        <f>IF('計算シート'!$D$5="","",'計算シート'!$D$5)</f>
      </c>
      <c r="AV5" s="968"/>
      <c r="AW5" s="968"/>
      <c r="AX5" s="968"/>
      <c r="AY5" s="968"/>
      <c r="AZ5" s="968"/>
      <c r="BA5" s="968"/>
      <c r="BB5" s="968"/>
      <c r="BC5" s="968"/>
      <c r="BD5" s="23"/>
      <c r="BE5" s="26"/>
      <c r="BF5" s="26"/>
      <c r="BG5" s="26"/>
      <c r="BH5" s="26"/>
      <c r="BI5" s="27"/>
      <c r="BJ5" s="27"/>
      <c r="BK5" s="27"/>
      <c r="BL5" s="28"/>
      <c r="BM5" s="28"/>
      <c r="BN5" s="28"/>
    </row>
    <row r="6" spans="1:65" ht="12" customHeight="1">
      <c r="A6" s="961" t="s">
        <v>106</v>
      </c>
      <c r="B6" s="962"/>
      <c r="C6" s="962"/>
      <c r="D6" s="962"/>
      <c r="E6" s="970"/>
      <c r="F6" s="975" t="s">
        <v>107</v>
      </c>
      <c r="G6" s="976"/>
      <c r="H6" s="976"/>
      <c r="I6" s="978" t="s">
        <v>108</v>
      </c>
      <c r="J6" s="979"/>
      <c r="K6" s="979"/>
      <c r="L6" s="980"/>
      <c r="M6" s="961" t="s">
        <v>109</v>
      </c>
      <c r="N6" s="962"/>
      <c r="O6" s="962"/>
      <c r="P6" s="962"/>
      <c r="Q6" s="950" t="s">
        <v>110</v>
      </c>
      <c r="R6" s="950"/>
      <c r="S6" s="950"/>
      <c r="T6" s="950"/>
      <c r="U6" s="950"/>
      <c r="V6" s="950"/>
      <c r="W6" s="950"/>
      <c r="X6" s="950"/>
      <c r="Y6" s="950"/>
      <c r="Z6" s="950"/>
      <c r="AA6" s="950"/>
      <c r="AB6" s="950"/>
      <c r="AC6" s="950"/>
      <c r="AD6" s="950"/>
      <c r="AE6" s="950"/>
      <c r="AF6" s="950"/>
      <c r="AG6" s="950"/>
      <c r="AH6" s="969" t="s">
        <v>106</v>
      </c>
      <c r="AI6" s="962"/>
      <c r="AJ6" s="962"/>
      <c r="AK6" s="962"/>
      <c r="AL6" s="970"/>
      <c r="AM6" s="975" t="s">
        <v>107</v>
      </c>
      <c r="AN6" s="976"/>
      <c r="AO6" s="976"/>
      <c r="AP6" s="978" t="s">
        <v>108</v>
      </c>
      <c r="AQ6" s="979"/>
      <c r="AR6" s="979"/>
      <c r="AS6" s="980"/>
      <c r="AT6" s="961" t="s">
        <v>109</v>
      </c>
      <c r="AU6" s="962"/>
      <c r="AV6" s="962"/>
      <c r="AW6" s="962"/>
      <c r="AX6" s="950" t="s">
        <v>110</v>
      </c>
      <c r="AY6" s="950"/>
      <c r="AZ6" s="950"/>
      <c r="BA6" s="950"/>
      <c r="BB6" s="950"/>
      <c r="BC6" s="950"/>
      <c r="BD6" s="950"/>
      <c r="BE6" s="950"/>
      <c r="BF6" s="950"/>
      <c r="BG6" s="950"/>
      <c r="BH6" s="950"/>
      <c r="BI6" s="950"/>
      <c r="BJ6" s="950"/>
      <c r="BK6" s="950"/>
      <c r="BL6" s="30"/>
      <c r="BM6" s="30"/>
    </row>
    <row r="7" spans="1:65" ht="12" customHeight="1">
      <c r="A7" s="963"/>
      <c r="B7" s="964"/>
      <c r="C7" s="964"/>
      <c r="D7" s="964"/>
      <c r="E7" s="972"/>
      <c r="F7" s="976"/>
      <c r="G7" s="976"/>
      <c r="H7" s="976"/>
      <c r="I7" s="981"/>
      <c r="J7" s="982"/>
      <c r="K7" s="982"/>
      <c r="L7" s="983"/>
      <c r="M7" s="963"/>
      <c r="N7" s="964"/>
      <c r="O7" s="964"/>
      <c r="P7" s="964"/>
      <c r="Q7" s="950" t="s">
        <v>111</v>
      </c>
      <c r="R7" s="950"/>
      <c r="S7" s="950"/>
      <c r="T7" s="950"/>
      <c r="U7" s="950"/>
      <c r="V7" s="950"/>
      <c r="W7" s="950"/>
      <c r="X7" s="950" t="s">
        <v>112</v>
      </c>
      <c r="Y7" s="950"/>
      <c r="Z7" s="950"/>
      <c r="AA7" s="950"/>
      <c r="AB7" s="950"/>
      <c r="AC7" s="950"/>
      <c r="AD7" s="951"/>
      <c r="AE7" s="951"/>
      <c r="AF7" s="951"/>
      <c r="AG7" s="951"/>
      <c r="AH7" s="971"/>
      <c r="AI7" s="964"/>
      <c r="AJ7" s="964"/>
      <c r="AK7" s="964"/>
      <c r="AL7" s="972"/>
      <c r="AM7" s="976"/>
      <c r="AN7" s="976"/>
      <c r="AO7" s="976"/>
      <c r="AP7" s="981"/>
      <c r="AQ7" s="982"/>
      <c r="AR7" s="982"/>
      <c r="AS7" s="983"/>
      <c r="AT7" s="963"/>
      <c r="AU7" s="964"/>
      <c r="AV7" s="964"/>
      <c r="AW7" s="964"/>
      <c r="AX7" s="950" t="s">
        <v>111</v>
      </c>
      <c r="AY7" s="950"/>
      <c r="AZ7" s="950"/>
      <c r="BA7" s="950"/>
      <c r="BB7" s="950"/>
      <c r="BC7" s="950"/>
      <c r="BD7" s="950"/>
      <c r="BE7" s="950" t="s">
        <v>112</v>
      </c>
      <c r="BF7" s="950"/>
      <c r="BG7" s="950"/>
      <c r="BH7" s="950"/>
      <c r="BI7" s="950"/>
      <c r="BJ7" s="950"/>
      <c r="BK7" s="950"/>
      <c r="BL7" s="30"/>
      <c r="BM7" s="30"/>
    </row>
    <row r="8" spans="1:65" ht="12" customHeight="1">
      <c r="A8" s="965"/>
      <c r="B8" s="966"/>
      <c r="C8" s="966"/>
      <c r="D8" s="966"/>
      <c r="E8" s="974"/>
      <c r="F8" s="977"/>
      <c r="G8" s="977"/>
      <c r="H8" s="977"/>
      <c r="I8" s="984"/>
      <c r="J8" s="985"/>
      <c r="K8" s="985"/>
      <c r="L8" s="986"/>
      <c r="M8" s="965"/>
      <c r="N8" s="966"/>
      <c r="O8" s="966"/>
      <c r="P8" s="966"/>
      <c r="Q8" s="950" t="s">
        <v>113</v>
      </c>
      <c r="R8" s="950"/>
      <c r="S8" s="950"/>
      <c r="T8" s="950" t="s">
        <v>114</v>
      </c>
      <c r="U8" s="950"/>
      <c r="V8" s="950"/>
      <c r="W8" s="951"/>
      <c r="X8" s="950" t="s">
        <v>113</v>
      </c>
      <c r="Y8" s="950"/>
      <c r="Z8" s="950"/>
      <c r="AA8" s="950" t="s">
        <v>114</v>
      </c>
      <c r="AB8" s="950"/>
      <c r="AC8" s="950"/>
      <c r="AD8" s="951"/>
      <c r="AE8" s="951"/>
      <c r="AF8" s="951"/>
      <c r="AG8" s="951"/>
      <c r="AH8" s="973"/>
      <c r="AI8" s="966"/>
      <c r="AJ8" s="966"/>
      <c r="AK8" s="966"/>
      <c r="AL8" s="974"/>
      <c r="AM8" s="977"/>
      <c r="AN8" s="977"/>
      <c r="AO8" s="977"/>
      <c r="AP8" s="984"/>
      <c r="AQ8" s="985"/>
      <c r="AR8" s="985"/>
      <c r="AS8" s="986"/>
      <c r="AT8" s="965"/>
      <c r="AU8" s="966"/>
      <c r="AV8" s="966"/>
      <c r="AW8" s="966"/>
      <c r="AX8" s="950" t="s">
        <v>113</v>
      </c>
      <c r="AY8" s="950"/>
      <c r="AZ8" s="950"/>
      <c r="BA8" s="950" t="s">
        <v>114</v>
      </c>
      <c r="BB8" s="950"/>
      <c r="BC8" s="950"/>
      <c r="BD8" s="950"/>
      <c r="BE8" s="950" t="s">
        <v>113</v>
      </c>
      <c r="BF8" s="950"/>
      <c r="BG8" s="950"/>
      <c r="BH8" s="950" t="s">
        <v>114</v>
      </c>
      <c r="BI8" s="950"/>
      <c r="BJ8" s="950"/>
      <c r="BK8" s="950"/>
      <c r="BL8" s="30"/>
      <c r="BM8" s="30"/>
    </row>
    <row r="9" spans="1:63" ht="12" customHeight="1">
      <c r="A9" s="31"/>
      <c r="B9" s="286"/>
      <c r="C9" s="287"/>
      <c r="D9" s="287"/>
      <c r="E9" s="288"/>
      <c r="F9" s="289"/>
      <c r="G9" s="290"/>
      <c r="H9" s="291" t="s">
        <v>115</v>
      </c>
      <c r="I9" s="292"/>
      <c r="J9" s="293"/>
      <c r="K9" s="293"/>
      <c r="L9" s="294" t="s">
        <v>116</v>
      </c>
      <c r="M9" s="292"/>
      <c r="N9" s="293"/>
      <c r="O9" s="293"/>
      <c r="P9" s="294" t="s">
        <v>116</v>
      </c>
      <c r="Q9" s="292"/>
      <c r="R9" s="293"/>
      <c r="S9" s="295" t="s">
        <v>117</v>
      </c>
      <c r="T9" s="292"/>
      <c r="U9" s="293"/>
      <c r="V9" s="293"/>
      <c r="W9" s="294" t="s">
        <v>116</v>
      </c>
      <c r="X9" s="292"/>
      <c r="Y9" s="293"/>
      <c r="Z9" s="295" t="s">
        <v>117</v>
      </c>
      <c r="AA9" s="292"/>
      <c r="AB9" s="293"/>
      <c r="AC9" s="293"/>
      <c r="AD9" s="293"/>
      <c r="AE9" s="293"/>
      <c r="AF9" s="293"/>
      <c r="AG9" s="293"/>
      <c r="AH9" s="947"/>
      <c r="AI9" s="286"/>
      <c r="AJ9" s="287"/>
      <c r="AK9" s="287"/>
      <c r="AL9" s="288"/>
      <c r="AM9" s="289"/>
      <c r="AN9" s="290"/>
      <c r="AO9" s="291"/>
      <c r="AP9" s="292"/>
      <c r="AQ9" s="293"/>
      <c r="AR9" s="293"/>
      <c r="AS9" s="291"/>
      <c r="AT9" s="292"/>
      <c r="AU9" s="293"/>
      <c r="AV9" s="293"/>
      <c r="AW9" s="294"/>
      <c r="AX9" s="292"/>
      <c r="AY9" s="293"/>
      <c r="AZ9" s="295"/>
      <c r="BA9" s="292"/>
      <c r="BB9" s="293"/>
      <c r="BC9" s="293"/>
      <c r="BD9" s="294"/>
      <c r="BE9" s="292"/>
      <c r="BF9" s="293"/>
      <c r="BG9" s="295"/>
      <c r="BH9" s="292"/>
      <c r="BI9" s="293"/>
      <c r="BJ9" s="293"/>
      <c r="BK9" s="294"/>
    </row>
    <row r="10" spans="1:63" ht="18" customHeight="1">
      <c r="A10" s="32"/>
      <c r="B10" s="922"/>
      <c r="C10" s="923"/>
      <c r="D10" s="923"/>
      <c r="E10" s="924"/>
      <c r="F10" s="928"/>
      <c r="G10" s="929"/>
      <c r="H10" s="930"/>
      <c r="I10" s="928"/>
      <c r="J10" s="929"/>
      <c r="K10" s="929"/>
      <c r="L10" s="930"/>
      <c r="M10" s="928"/>
      <c r="N10" s="929"/>
      <c r="O10" s="929"/>
      <c r="P10" s="930"/>
      <c r="Q10" s="928"/>
      <c r="R10" s="929"/>
      <c r="S10" s="930"/>
      <c r="T10" s="928"/>
      <c r="U10" s="929"/>
      <c r="V10" s="929"/>
      <c r="W10" s="930"/>
      <c r="X10" s="928"/>
      <c r="Y10" s="929"/>
      <c r="Z10" s="930"/>
      <c r="AA10" s="928"/>
      <c r="AB10" s="929"/>
      <c r="AC10" s="929"/>
      <c r="AD10" s="929"/>
      <c r="AE10" s="929"/>
      <c r="AF10" s="929"/>
      <c r="AG10" s="929"/>
      <c r="AH10" s="948"/>
      <c r="AI10" s="955"/>
      <c r="AJ10" s="956"/>
      <c r="AK10" s="956"/>
      <c r="AL10" s="957"/>
      <c r="AM10" s="958"/>
      <c r="AN10" s="959"/>
      <c r="AO10" s="960"/>
      <c r="AP10" s="952"/>
      <c r="AQ10" s="953"/>
      <c r="AR10" s="953"/>
      <c r="AS10" s="954"/>
      <c r="AT10" s="952"/>
      <c r="AU10" s="953"/>
      <c r="AV10" s="953"/>
      <c r="AW10" s="954"/>
      <c r="AX10" s="928"/>
      <c r="AY10" s="929"/>
      <c r="AZ10" s="930"/>
      <c r="BA10" s="928"/>
      <c r="BB10" s="929"/>
      <c r="BC10" s="929"/>
      <c r="BD10" s="930"/>
      <c r="BE10" s="928"/>
      <c r="BF10" s="929"/>
      <c r="BG10" s="930"/>
      <c r="BH10" s="928"/>
      <c r="BI10" s="929"/>
      <c r="BJ10" s="929"/>
      <c r="BK10" s="930"/>
    </row>
    <row r="11" spans="1:63" ht="19.5" customHeight="1">
      <c r="A11" s="32"/>
      <c r="B11" s="891"/>
      <c r="C11" s="891"/>
      <c r="D11" s="891"/>
      <c r="E11" s="891"/>
      <c r="F11" s="704"/>
      <c r="G11" s="705"/>
      <c r="H11" s="883"/>
      <c r="I11" s="704"/>
      <c r="J11" s="705"/>
      <c r="K11" s="705"/>
      <c r="L11" s="883"/>
      <c r="M11" s="704"/>
      <c r="N11" s="705"/>
      <c r="O11" s="705"/>
      <c r="P11" s="883"/>
      <c r="Q11" s="704"/>
      <c r="R11" s="705"/>
      <c r="S11" s="883"/>
      <c r="T11" s="704"/>
      <c r="U11" s="705"/>
      <c r="V11" s="705"/>
      <c r="W11" s="883"/>
      <c r="X11" s="704"/>
      <c r="Y11" s="705"/>
      <c r="Z11" s="883"/>
      <c r="AA11" s="704"/>
      <c r="AB11" s="705"/>
      <c r="AC11" s="705"/>
      <c r="AD11" s="705"/>
      <c r="AE11" s="705"/>
      <c r="AF11" s="705"/>
      <c r="AG11" s="705"/>
      <c r="AH11" s="948"/>
      <c r="AI11" s="886"/>
      <c r="AJ11" s="886"/>
      <c r="AK11" s="886"/>
      <c r="AL11" s="886"/>
      <c r="AM11" s="944"/>
      <c r="AN11" s="945"/>
      <c r="AO11" s="946"/>
      <c r="AP11" s="696"/>
      <c r="AQ11" s="697"/>
      <c r="AR11" s="697"/>
      <c r="AS11" s="698"/>
      <c r="AT11" s="696"/>
      <c r="AU11" s="697"/>
      <c r="AV11" s="697"/>
      <c r="AW11" s="698"/>
      <c r="AX11" s="704"/>
      <c r="AY11" s="705"/>
      <c r="AZ11" s="883"/>
      <c r="BA11" s="704"/>
      <c r="BB11" s="705"/>
      <c r="BC11" s="705"/>
      <c r="BD11" s="883"/>
      <c r="BE11" s="704"/>
      <c r="BF11" s="705"/>
      <c r="BG11" s="883"/>
      <c r="BH11" s="704"/>
      <c r="BI11" s="705"/>
      <c r="BJ11" s="705"/>
      <c r="BK11" s="883"/>
    </row>
    <row r="12" spans="1:63" ht="19.5" customHeight="1">
      <c r="A12" s="33" t="s">
        <v>118</v>
      </c>
      <c r="B12" s="891"/>
      <c r="C12" s="891"/>
      <c r="D12" s="891"/>
      <c r="E12" s="891"/>
      <c r="F12" s="704"/>
      <c r="G12" s="705"/>
      <c r="H12" s="883"/>
      <c r="I12" s="704"/>
      <c r="J12" s="705"/>
      <c r="K12" s="705"/>
      <c r="L12" s="883"/>
      <c r="M12" s="704"/>
      <c r="N12" s="705"/>
      <c r="O12" s="705"/>
      <c r="P12" s="883"/>
      <c r="Q12" s="704"/>
      <c r="R12" s="705"/>
      <c r="S12" s="883"/>
      <c r="T12" s="704"/>
      <c r="U12" s="705"/>
      <c r="V12" s="705"/>
      <c r="W12" s="883"/>
      <c r="X12" s="704"/>
      <c r="Y12" s="705"/>
      <c r="Z12" s="883"/>
      <c r="AA12" s="704"/>
      <c r="AB12" s="705"/>
      <c r="AC12" s="705"/>
      <c r="AD12" s="705"/>
      <c r="AE12" s="705"/>
      <c r="AF12" s="705"/>
      <c r="AG12" s="705"/>
      <c r="AH12" s="948"/>
      <c r="AI12" s="886"/>
      <c r="AJ12" s="886"/>
      <c r="AK12" s="886"/>
      <c r="AL12" s="886"/>
      <c r="AM12" s="944"/>
      <c r="AN12" s="945"/>
      <c r="AO12" s="946"/>
      <c r="AP12" s="696"/>
      <c r="AQ12" s="697"/>
      <c r="AR12" s="697"/>
      <c r="AS12" s="698"/>
      <c r="AT12" s="696"/>
      <c r="AU12" s="697"/>
      <c r="AV12" s="697"/>
      <c r="AW12" s="698"/>
      <c r="AX12" s="704"/>
      <c r="AY12" s="705"/>
      <c r="AZ12" s="883"/>
      <c r="BA12" s="704"/>
      <c r="BB12" s="705"/>
      <c r="BC12" s="705"/>
      <c r="BD12" s="883"/>
      <c r="BE12" s="704"/>
      <c r="BF12" s="705"/>
      <c r="BG12" s="883"/>
      <c r="BH12" s="704"/>
      <c r="BI12" s="705"/>
      <c r="BJ12" s="705"/>
      <c r="BK12" s="883"/>
    </row>
    <row r="13" spans="1:63" ht="19.5" customHeight="1">
      <c r="A13" s="32"/>
      <c r="B13" s="891"/>
      <c r="C13" s="891"/>
      <c r="D13" s="891"/>
      <c r="E13" s="891"/>
      <c r="F13" s="704"/>
      <c r="G13" s="705"/>
      <c r="H13" s="883"/>
      <c r="I13" s="704"/>
      <c r="J13" s="705"/>
      <c r="K13" s="705"/>
      <c r="L13" s="883"/>
      <c r="M13" s="704"/>
      <c r="N13" s="705"/>
      <c r="O13" s="705"/>
      <c r="P13" s="883"/>
      <c r="Q13" s="704"/>
      <c r="R13" s="705"/>
      <c r="S13" s="883"/>
      <c r="T13" s="704"/>
      <c r="U13" s="705"/>
      <c r="V13" s="705"/>
      <c r="W13" s="883"/>
      <c r="X13" s="704"/>
      <c r="Y13" s="705"/>
      <c r="Z13" s="883"/>
      <c r="AA13" s="704"/>
      <c r="AB13" s="705"/>
      <c r="AC13" s="705"/>
      <c r="AD13" s="705"/>
      <c r="AE13" s="705"/>
      <c r="AF13" s="705"/>
      <c r="AG13" s="705"/>
      <c r="AH13" s="949"/>
      <c r="AI13" s="943"/>
      <c r="AJ13" s="943"/>
      <c r="AK13" s="943"/>
      <c r="AL13" s="943"/>
      <c r="AM13" s="940"/>
      <c r="AN13" s="941"/>
      <c r="AO13" s="942"/>
      <c r="AP13" s="934"/>
      <c r="AQ13" s="935"/>
      <c r="AR13" s="935"/>
      <c r="AS13" s="936"/>
      <c r="AT13" s="934"/>
      <c r="AU13" s="935"/>
      <c r="AV13" s="935"/>
      <c r="AW13" s="936"/>
      <c r="AX13" s="937"/>
      <c r="AY13" s="938"/>
      <c r="AZ13" s="939"/>
      <c r="BA13" s="854"/>
      <c r="BB13" s="919"/>
      <c r="BC13" s="919"/>
      <c r="BD13" s="920"/>
      <c r="BE13" s="937"/>
      <c r="BF13" s="938"/>
      <c r="BG13" s="939"/>
      <c r="BH13" s="854"/>
      <c r="BI13" s="919"/>
      <c r="BJ13" s="919"/>
      <c r="BK13" s="920"/>
    </row>
    <row r="14" spans="1:63" ht="9.75" customHeight="1">
      <c r="A14" s="32"/>
      <c r="B14" s="699"/>
      <c r="C14" s="700"/>
      <c r="D14" s="700"/>
      <c r="E14" s="921"/>
      <c r="F14" s="925"/>
      <c r="G14" s="926"/>
      <c r="H14" s="927"/>
      <c r="I14" s="925"/>
      <c r="J14" s="926"/>
      <c r="K14" s="926"/>
      <c r="L14" s="927"/>
      <c r="M14" s="925"/>
      <c r="N14" s="926"/>
      <c r="O14" s="926"/>
      <c r="P14" s="927"/>
      <c r="Q14" s="925"/>
      <c r="R14" s="926"/>
      <c r="S14" s="927"/>
      <c r="T14" s="925"/>
      <c r="U14" s="926"/>
      <c r="V14" s="926"/>
      <c r="W14" s="927"/>
      <c r="X14" s="925"/>
      <c r="Y14" s="926"/>
      <c r="Z14" s="927"/>
      <c r="AA14" s="925"/>
      <c r="AB14" s="926"/>
      <c r="AC14" s="926"/>
      <c r="AD14" s="926"/>
      <c r="AE14" s="926"/>
      <c r="AF14" s="926"/>
      <c r="AG14" s="931"/>
      <c r="AH14" s="933" t="s">
        <v>119</v>
      </c>
      <c r="AI14" s="836"/>
      <c r="AJ14" s="836"/>
      <c r="AK14" s="836"/>
      <c r="AL14" s="837"/>
      <c r="AM14" s="913" t="s">
        <v>120</v>
      </c>
      <c r="AN14" s="914"/>
      <c r="AO14" s="915"/>
      <c r="AP14" s="916">
        <f>AP13+I21</f>
        <v>0</v>
      </c>
      <c r="AQ14" s="917"/>
      <c r="AR14" s="917"/>
      <c r="AS14" s="918"/>
      <c r="AT14" s="916">
        <f>AT13+M21</f>
        <v>0</v>
      </c>
      <c r="AU14" s="917"/>
      <c r="AV14" s="917"/>
      <c r="AW14" s="918"/>
      <c r="AX14" s="906"/>
      <c r="AY14" s="907"/>
      <c r="AZ14" s="908"/>
      <c r="BA14" s="34" t="s">
        <v>121</v>
      </c>
      <c r="BB14" s="902">
        <f>0+T21+BA13</f>
        <v>0</v>
      </c>
      <c r="BC14" s="902"/>
      <c r="BD14" s="903"/>
      <c r="BE14" s="906"/>
      <c r="BF14" s="907"/>
      <c r="BG14" s="908"/>
      <c r="BH14" s="34" t="s">
        <v>122</v>
      </c>
      <c r="BI14" s="902">
        <f>0+AA21+BH13</f>
        <v>0</v>
      </c>
      <c r="BJ14" s="902"/>
      <c r="BK14" s="903"/>
    </row>
    <row r="15" spans="1:63" ht="9.75" customHeight="1">
      <c r="A15" s="32"/>
      <c r="B15" s="922"/>
      <c r="C15" s="923"/>
      <c r="D15" s="923"/>
      <c r="E15" s="924"/>
      <c r="F15" s="928"/>
      <c r="G15" s="929"/>
      <c r="H15" s="930"/>
      <c r="I15" s="928"/>
      <c r="J15" s="929"/>
      <c r="K15" s="929"/>
      <c r="L15" s="930"/>
      <c r="M15" s="928"/>
      <c r="N15" s="929"/>
      <c r="O15" s="929"/>
      <c r="P15" s="930"/>
      <c r="Q15" s="928"/>
      <c r="R15" s="929"/>
      <c r="S15" s="930"/>
      <c r="T15" s="928"/>
      <c r="U15" s="929"/>
      <c r="V15" s="929"/>
      <c r="W15" s="930"/>
      <c r="X15" s="928"/>
      <c r="Y15" s="929"/>
      <c r="Z15" s="930"/>
      <c r="AA15" s="928"/>
      <c r="AB15" s="929"/>
      <c r="AC15" s="929"/>
      <c r="AD15" s="929"/>
      <c r="AE15" s="929"/>
      <c r="AF15" s="929"/>
      <c r="AG15" s="932"/>
      <c r="AH15" s="912" t="s">
        <v>123</v>
      </c>
      <c r="AI15" s="867"/>
      <c r="AJ15" s="867"/>
      <c r="AK15" s="867"/>
      <c r="AL15" s="868"/>
      <c r="AM15" s="36"/>
      <c r="AN15" s="37"/>
      <c r="AO15" s="38"/>
      <c r="AP15" s="658"/>
      <c r="AQ15" s="659"/>
      <c r="AR15" s="659"/>
      <c r="AS15" s="660"/>
      <c r="AT15" s="658"/>
      <c r="AU15" s="659"/>
      <c r="AV15" s="659"/>
      <c r="AW15" s="660"/>
      <c r="AX15" s="909"/>
      <c r="AY15" s="910"/>
      <c r="AZ15" s="911"/>
      <c r="BA15" s="39"/>
      <c r="BB15" s="904"/>
      <c r="BC15" s="904"/>
      <c r="BD15" s="905"/>
      <c r="BE15" s="909"/>
      <c r="BF15" s="910"/>
      <c r="BG15" s="911"/>
      <c r="BH15" s="40"/>
      <c r="BI15" s="904"/>
      <c r="BJ15" s="904"/>
      <c r="BK15" s="905"/>
    </row>
    <row r="16" spans="1:63" ht="19.5" customHeight="1">
      <c r="A16" s="32"/>
      <c r="B16" s="891"/>
      <c r="C16" s="891"/>
      <c r="D16" s="891"/>
      <c r="E16" s="891"/>
      <c r="F16" s="704"/>
      <c r="G16" s="705"/>
      <c r="H16" s="883"/>
      <c r="I16" s="704"/>
      <c r="J16" s="705"/>
      <c r="K16" s="705"/>
      <c r="L16" s="883"/>
      <c r="M16" s="704"/>
      <c r="N16" s="705"/>
      <c r="O16" s="705"/>
      <c r="P16" s="883"/>
      <c r="Q16" s="704"/>
      <c r="R16" s="705"/>
      <c r="S16" s="883"/>
      <c r="T16" s="704"/>
      <c r="U16" s="705"/>
      <c r="V16" s="705"/>
      <c r="W16" s="883"/>
      <c r="X16" s="704"/>
      <c r="Y16" s="705"/>
      <c r="Z16" s="883"/>
      <c r="AA16" s="704"/>
      <c r="AB16" s="705"/>
      <c r="AC16" s="705"/>
      <c r="AD16" s="705"/>
      <c r="AE16" s="705"/>
      <c r="AF16" s="705"/>
      <c r="AG16" s="705"/>
      <c r="AH16" s="947"/>
      <c r="AI16" s="991"/>
      <c r="AJ16" s="992"/>
      <c r="AK16" s="992"/>
      <c r="AL16" s="993"/>
      <c r="AM16" s="994"/>
      <c r="AN16" s="995"/>
      <c r="AO16" s="348"/>
      <c r="AP16" s="704"/>
      <c r="AQ16" s="705"/>
      <c r="AR16" s="705"/>
      <c r="AS16" s="883"/>
      <c r="AT16" s="704"/>
      <c r="AU16" s="705"/>
      <c r="AV16" s="705"/>
      <c r="AW16" s="705"/>
      <c r="AX16" s="892"/>
      <c r="AY16" s="895"/>
      <c r="AZ16" s="895"/>
      <c r="BA16" s="895"/>
      <c r="BB16" s="895"/>
      <c r="BC16" s="895"/>
      <c r="BD16" s="895"/>
      <c r="BE16" s="895"/>
      <c r="BF16" s="895"/>
      <c r="BG16" s="895"/>
      <c r="BH16" s="896" t="s">
        <v>114</v>
      </c>
      <c r="BI16" s="895"/>
      <c r="BJ16" s="895"/>
      <c r="BK16" s="897"/>
    </row>
    <row r="17" spans="1:63" ht="19.5" customHeight="1">
      <c r="A17" s="41" t="s">
        <v>124</v>
      </c>
      <c r="B17" s="891"/>
      <c r="C17" s="891"/>
      <c r="D17" s="891"/>
      <c r="E17" s="891"/>
      <c r="F17" s="704"/>
      <c r="G17" s="705"/>
      <c r="H17" s="883"/>
      <c r="I17" s="704"/>
      <c r="J17" s="705"/>
      <c r="K17" s="705"/>
      <c r="L17" s="883"/>
      <c r="M17" s="704"/>
      <c r="N17" s="705"/>
      <c r="O17" s="705"/>
      <c r="P17" s="883"/>
      <c r="Q17" s="704"/>
      <c r="R17" s="705"/>
      <c r="S17" s="883"/>
      <c r="T17" s="704"/>
      <c r="U17" s="705"/>
      <c r="V17" s="705"/>
      <c r="W17" s="883"/>
      <c r="X17" s="704"/>
      <c r="Y17" s="705"/>
      <c r="Z17" s="883"/>
      <c r="AA17" s="704"/>
      <c r="AB17" s="705"/>
      <c r="AC17" s="705"/>
      <c r="AD17" s="705"/>
      <c r="AE17" s="705"/>
      <c r="AF17" s="705"/>
      <c r="AG17" s="705"/>
      <c r="AH17" s="948"/>
      <c r="AI17" s="886"/>
      <c r="AJ17" s="886"/>
      <c r="AK17" s="886"/>
      <c r="AL17" s="886"/>
      <c r="AM17" s="887"/>
      <c r="AN17" s="888"/>
      <c r="AO17" s="889"/>
      <c r="AP17" s="704"/>
      <c r="AQ17" s="705"/>
      <c r="AR17" s="705"/>
      <c r="AS17" s="883"/>
      <c r="AT17" s="704"/>
      <c r="AU17" s="705"/>
      <c r="AV17" s="705"/>
      <c r="AW17" s="705"/>
      <c r="AX17" s="893"/>
      <c r="AY17" s="898"/>
      <c r="AZ17" s="898"/>
      <c r="BA17" s="898"/>
      <c r="BB17" s="898"/>
      <c r="BC17" s="898"/>
      <c r="BD17" s="898"/>
      <c r="BE17" s="898"/>
      <c r="BF17" s="898"/>
      <c r="BG17" s="899"/>
      <c r="BH17" s="900"/>
      <c r="BI17" s="901"/>
      <c r="BJ17" s="901"/>
      <c r="BK17" s="296" t="s">
        <v>116</v>
      </c>
    </row>
    <row r="18" spans="1:63" ht="19.5" customHeight="1">
      <c r="A18" s="32"/>
      <c r="B18" s="891"/>
      <c r="C18" s="891"/>
      <c r="D18" s="891"/>
      <c r="E18" s="891"/>
      <c r="F18" s="704"/>
      <c r="G18" s="705"/>
      <c r="H18" s="883"/>
      <c r="I18" s="704"/>
      <c r="J18" s="705"/>
      <c r="K18" s="705"/>
      <c r="L18" s="883"/>
      <c r="M18" s="704"/>
      <c r="N18" s="705"/>
      <c r="O18" s="705"/>
      <c r="P18" s="883"/>
      <c r="Q18" s="704"/>
      <c r="R18" s="705"/>
      <c r="S18" s="883"/>
      <c r="T18" s="704"/>
      <c r="U18" s="705"/>
      <c r="V18" s="705"/>
      <c r="W18" s="883"/>
      <c r="X18" s="704"/>
      <c r="Y18" s="705"/>
      <c r="Z18" s="883"/>
      <c r="AA18" s="704"/>
      <c r="AB18" s="705"/>
      <c r="AC18" s="705"/>
      <c r="AD18" s="705"/>
      <c r="AE18" s="705"/>
      <c r="AF18" s="705"/>
      <c r="AG18" s="705"/>
      <c r="AH18" s="948"/>
      <c r="AI18" s="886"/>
      <c r="AJ18" s="886"/>
      <c r="AK18" s="886"/>
      <c r="AL18" s="886"/>
      <c r="AM18" s="887"/>
      <c r="AN18" s="888"/>
      <c r="AO18" s="889"/>
      <c r="AP18" s="704"/>
      <c r="AQ18" s="705"/>
      <c r="AR18" s="705"/>
      <c r="AS18" s="883"/>
      <c r="AT18" s="704"/>
      <c r="AU18" s="705"/>
      <c r="AV18" s="705"/>
      <c r="AW18" s="705"/>
      <c r="AX18" s="893"/>
      <c r="AY18" s="898"/>
      <c r="AZ18" s="898"/>
      <c r="BA18" s="898"/>
      <c r="BB18" s="898"/>
      <c r="BC18" s="898"/>
      <c r="BD18" s="898"/>
      <c r="BE18" s="898"/>
      <c r="BF18" s="898"/>
      <c r="BG18" s="899"/>
      <c r="BH18" s="900"/>
      <c r="BI18" s="901"/>
      <c r="BJ18" s="901"/>
      <c r="BK18" s="990"/>
    </row>
    <row r="19" spans="1:63" ht="19.5" customHeight="1">
      <c r="A19" s="32"/>
      <c r="B19" s="891"/>
      <c r="C19" s="891"/>
      <c r="D19" s="891"/>
      <c r="E19" s="891"/>
      <c r="F19" s="704"/>
      <c r="G19" s="705"/>
      <c r="H19" s="883"/>
      <c r="I19" s="704"/>
      <c r="J19" s="705"/>
      <c r="K19" s="705"/>
      <c r="L19" s="883"/>
      <c r="M19" s="704"/>
      <c r="N19" s="705"/>
      <c r="O19" s="705"/>
      <c r="P19" s="883"/>
      <c r="Q19" s="704"/>
      <c r="R19" s="705"/>
      <c r="S19" s="883"/>
      <c r="T19" s="704"/>
      <c r="U19" s="705"/>
      <c r="V19" s="705"/>
      <c r="W19" s="883"/>
      <c r="X19" s="704"/>
      <c r="Y19" s="705"/>
      <c r="Z19" s="883"/>
      <c r="AA19" s="704"/>
      <c r="AB19" s="705"/>
      <c r="AC19" s="705"/>
      <c r="AD19" s="705"/>
      <c r="AE19" s="705"/>
      <c r="AF19" s="705"/>
      <c r="AG19" s="705"/>
      <c r="AH19" s="948"/>
      <c r="AI19" s="886"/>
      <c r="AJ19" s="886"/>
      <c r="AK19" s="886"/>
      <c r="AL19" s="886"/>
      <c r="AM19" s="887"/>
      <c r="AN19" s="888"/>
      <c r="AO19" s="889"/>
      <c r="AP19" s="704"/>
      <c r="AQ19" s="705"/>
      <c r="AR19" s="705"/>
      <c r="AS19" s="883"/>
      <c r="AT19" s="704"/>
      <c r="AU19" s="705"/>
      <c r="AV19" s="705"/>
      <c r="AW19" s="705"/>
      <c r="AX19" s="893"/>
      <c r="AY19" s="898"/>
      <c r="AZ19" s="898"/>
      <c r="BA19" s="898"/>
      <c r="BB19" s="898"/>
      <c r="BC19" s="898"/>
      <c r="BD19" s="898"/>
      <c r="BE19" s="898"/>
      <c r="BF19" s="898"/>
      <c r="BG19" s="899"/>
      <c r="BH19" s="900"/>
      <c r="BI19" s="901"/>
      <c r="BJ19" s="901"/>
      <c r="BK19" s="990"/>
    </row>
    <row r="20" spans="1:63" ht="19.5" customHeight="1">
      <c r="A20" s="32"/>
      <c r="B20" s="890"/>
      <c r="C20" s="890"/>
      <c r="D20" s="890"/>
      <c r="E20" s="890"/>
      <c r="F20" s="704"/>
      <c r="G20" s="705"/>
      <c r="H20" s="883"/>
      <c r="I20" s="704"/>
      <c r="J20" s="705"/>
      <c r="K20" s="705"/>
      <c r="L20" s="883"/>
      <c r="M20" s="704"/>
      <c r="N20" s="705"/>
      <c r="O20" s="705"/>
      <c r="P20" s="883"/>
      <c r="Q20" s="704"/>
      <c r="R20" s="705"/>
      <c r="S20" s="883"/>
      <c r="T20" s="704"/>
      <c r="U20" s="705"/>
      <c r="V20" s="705"/>
      <c r="W20" s="883"/>
      <c r="X20" s="704"/>
      <c r="Y20" s="705"/>
      <c r="Z20" s="883"/>
      <c r="AA20" s="704"/>
      <c r="AB20" s="705"/>
      <c r="AC20" s="705"/>
      <c r="AD20" s="705"/>
      <c r="AE20" s="705"/>
      <c r="AF20" s="705"/>
      <c r="AG20" s="705"/>
      <c r="AH20" s="948"/>
      <c r="AI20" s="884"/>
      <c r="AJ20" s="884"/>
      <c r="AK20" s="884"/>
      <c r="AL20" s="884"/>
      <c r="AM20" s="885"/>
      <c r="AN20" s="885"/>
      <c r="AO20" s="885"/>
      <c r="AP20" s="877"/>
      <c r="AQ20" s="878"/>
      <c r="AR20" s="878"/>
      <c r="AS20" s="879"/>
      <c r="AT20" s="877"/>
      <c r="AU20" s="878"/>
      <c r="AV20" s="878"/>
      <c r="AW20" s="878"/>
      <c r="AX20" s="893"/>
      <c r="AY20" s="898"/>
      <c r="AZ20" s="898"/>
      <c r="BA20" s="898"/>
      <c r="BB20" s="898"/>
      <c r="BC20" s="898"/>
      <c r="BD20" s="898"/>
      <c r="BE20" s="898"/>
      <c r="BF20" s="898"/>
      <c r="BG20" s="899"/>
      <c r="BH20" s="900"/>
      <c r="BI20" s="901"/>
      <c r="BJ20" s="901"/>
      <c r="BK20" s="990"/>
    </row>
    <row r="21" spans="1:63" ht="9.75" customHeight="1">
      <c r="A21" s="32"/>
      <c r="B21" s="869" t="s">
        <v>125</v>
      </c>
      <c r="C21" s="871" t="s">
        <v>126</v>
      </c>
      <c r="D21" s="871"/>
      <c r="E21" s="872"/>
      <c r="F21" s="875">
        <f>SUM(F10:H20)</f>
        <v>0</v>
      </c>
      <c r="G21" s="876"/>
      <c r="H21" s="876"/>
      <c r="I21" s="852">
        <f>SUM(I10:L20)</f>
        <v>0</v>
      </c>
      <c r="J21" s="852"/>
      <c r="K21" s="852"/>
      <c r="L21" s="852"/>
      <c r="M21" s="877">
        <f>SUM(M10:P20)</f>
        <v>0</v>
      </c>
      <c r="N21" s="878"/>
      <c r="O21" s="878"/>
      <c r="P21" s="879"/>
      <c r="Q21" s="853"/>
      <c r="R21" s="853"/>
      <c r="S21" s="853"/>
      <c r="T21" s="852">
        <f>SUM(T10:T20)</f>
        <v>0</v>
      </c>
      <c r="U21" s="852"/>
      <c r="V21" s="852"/>
      <c r="W21" s="852"/>
      <c r="X21" s="853"/>
      <c r="Y21" s="853"/>
      <c r="Z21" s="853"/>
      <c r="AA21" s="852">
        <f>SUM(AA10:AA20)</f>
        <v>0</v>
      </c>
      <c r="AB21" s="852"/>
      <c r="AC21" s="852"/>
      <c r="AD21" s="854"/>
      <c r="AE21" s="854"/>
      <c r="AF21" s="854"/>
      <c r="AG21" s="855"/>
      <c r="AH21" s="836" t="s">
        <v>127</v>
      </c>
      <c r="AI21" s="836"/>
      <c r="AJ21" s="836"/>
      <c r="AK21" s="836"/>
      <c r="AL21" s="837"/>
      <c r="AM21" s="838"/>
      <c r="AN21" s="839"/>
      <c r="AO21" s="840"/>
      <c r="AP21" s="42" t="s">
        <v>128</v>
      </c>
      <c r="AQ21" s="844">
        <f>0+AP14+AP20</f>
        <v>0</v>
      </c>
      <c r="AR21" s="844"/>
      <c r="AS21" s="845"/>
      <c r="AT21" s="42"/>
      <c r="AU21" s="848"/>
      <c r="AV21" s="848"/>
      <c r="AW21" s="849"/>
      <c r="AX21" s="893"/>
      <c r="AY21" s="857"/>
      <c r="AZ21" s="858"/>
      <c r="BA21" s="858"/>
      <c r="BB21" s="858"/>
      <c r="BC21" s="858"/>
      <c r="BD21" s="858"/>
      <c r="BE21" s="858"/>
      <c r="BF21" s="858"/>
      <c r="BG21" s="859"/>
      <c r="BH21" s="43" t="s">
        <v>129</v>
      </c>
      <c r="BI21" s="863">
        <f>SUM(BH17:BH20)</f>
        <v>0</v>
      </c>
      <c r="BJ21" s="863"/>
      <c r="BK21" s="864"/>
    </row>
    <row r="22" spans="1:63" ht="9.75" customHeight="1">
      <c r="A22" s="44"/>
      <c r="B22" s="870"/>
      <c r="C22" s="873"/>
      <c r="D22" s="873"/>
      <c r="E22" s="874"/>
      <c r="F22" s="875"/>
      <c r="G22" s="876"/>
      <c r="H22" s="876"/>
      <c r="I22" s="852"/>
      <c r="J22" s="852"/>
      <c r="K22" s="852"/>
      <c r="L22" s="852"/>
      <c r="M22" s="880"/>
      <c r="N22" s="881"/>
      <c r="O22" s="881"/>
      <c r="P22" s="882"/>
      <c r="Q22" s="853"/>
      <c r="R22" s="853"/>
      <c r="S22" s="853"/>
      <c r="T22" s="852"/>
      <c r="U22" s="852"/>
      <c r="V22" s="852"/>
      <c r="W22" s="852"/>
      <c r="X22" s="853"/>
      <c r="Y22" s="853"/>
      <c r="Z22" s="853"/>
      <c r="AA22" s="852"/>
      <c r="AB22" s="852"/>
      <c r="AC22" s="852"/>
      <c r="AD22" s="854"/>
      <c r="AE22" s="854"/>
      <c r="AF22" s="854"/>
      <c r="AG22" s="855"/>
      <c r="AH22" s="867" t="s">
        <v>130</v>
      </c>
      <c r="AI22" s="867"/>
      <c r="AJ22" s="867"/>
      <c r="AK22" s="867"/>
      <c r="AL22" s="868"/>
      <c r="AM22" s="841"/>
      <c r="AN22" s="842"/>
      <c r="AO22" s="843"/>
      <c r="AP22" s="46"/>
      <c r="AQ22" s="846"/>
      <c r="AR22" s="846"/>
      <c r="AS22" s="847"/>
      <c r="AT22" s="47"/>
      <c r="AU22" s="850"/>
      <c r="AV22" s="850"/>
      <c r="AW22" s="851"/>
      <c r="AX22" s="894"/>
      <c r="AY22" s="860"/>
      <c r="AZ22" s="861"/>
      <c r="BA22" s="861"/>
      <c r="BB22" s="861"/>
      <c r="BC22" s="861"/>
      <c r="BD22" s="861"/>
      <c r="BE22" s="861"/>
      <c r="BF22" s="861"/>
      <c r="BG22" s="862"/>
      <c r="BH22" s="48"/>
      <c r="BI22" s="865"/>
      <c r="BJ22" s="865"/>
      <c r="BK22" s="866"/>
    </row>
    <row r="23" spans="1:63" ht="27.75" customHeight="1">
      <c r="A23" s="835" t="s">
        <v>131</v>
      </c>
      <c r="B23" s="835"/>
      <c r="C23" s="835"/>
      <c r="D23" s="835"/>
      <c r="E23" s="835"/>
      <c r="F23" s="835"/>
      <c r="G23" s="835"/>
      <c r="H23" s="835"/>
      <c r="I23" s="835"/>
      <c r="J23" s="49"/>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1"/>
      <c r="AS23" s="50"/>
      <c r="AT23" s="50"/>
      <c r="AU23" s="50"/>
      <c r="AV23" s="50"/>
      <c r="AW23" s="50"/>
      <c r="AX23" s="50"/>
      <c r="AY23" s="50"/>
      <c r="AZ23" s="50"/>
      <c r="BA23" s="50"/>
      <c r="BB23" s="50"/>
      <c r="BC23" s="50"/>
      <c r="BD23" s="50"/>
      <c r="BE23" s="50"/>
      <c r="BF23" s="50"/>
      <c r="BG23" s="52"/>
      <c r="BH23" s="52"/>
      <c r="BI23" s="52"/>
      <c r="BJ23" s="52"/>
      <c r="BK23" s="52"/>
    </row>
    <row r="24" spans="1:66" ht="12" customHeight="1">
      <c r="A24" s="803" t="s">
        <v>132</v>
      </c>
      <c r="B24" s="804"/>
      <c r="C24" s="804"/>
      <c r="D24" s="804"/>
      <c r="E24" s="804"/>
      <c r="F24" s="805"/>
      <c r="G24" s="800" t="s">
        <v>133</v>
      </c>
      <c r="H24" s="802"/>
      <c r="I24" s="800" t="s">
        <v>134</v>
      </c>
      <c r="J24" s="801"/>
      <c r="K24" s="801"/>
      <c r="L24" s="801"/>
      <c r="M24" s="801"/>
      <c r="N24" s="802"/>
      <c r="O24" s="827" t="s">
        <v>135</v>
      </c>
      <c r="P24" s="828"/>
      <c r="Q24" s="828"/>
      <c r="R24" s="828"/>
      <c r="S24" s="828"/>
      <c r="T24" s="827" t="s">
        <v>137</v>
      </c>
      <c r="U24" s="828"/>
      <c r="V24" s="828"/>
      <c r="W24" s="829"/>
      <c r="X24" s="800" t="s">
        <v>138</v>
      </c>
      <c r="Y24" s="802"/>
      <c r="Z24" s="800" t="s">
        <v>427</v>
      </c>
      <c r="AA24" s="802"/>
      <c r="AB24" s="800" t="s">
        <v>424</v>
      </c>
      <c r="AC24" s="802"/>
      <c r="AD24" s="331"/>
      <c r="AE24" s="331"/>
      <c r="AF24" s="331"/>
      <c r="AG24" s="827" t="s">
        <v>49</v>
      </c>
      <c r="AH24" s="828"/>
      <c r="AI24" s="829"/>
      <c r="AJ24" s="827" t="s">
        <v>50</v>
      </c>
      <c r="AK24" s="828"/>
      <c r="AL24" s="828"/>
      <c r="AM24" s="829"/>
      <c r="AN24" s="827" t="s">
        <v>51</v>
      </c>
      <c r="AO24" s="828"/>
      <c r="AP24" s="828"/>
      <c r="AQ24" s="829"/>
      <c r="AR24" s="827" t="s">
        <v>139</v>
      </c>
      <c r="AS24" s="828"/>
      <c r="AT24" s="829"/>
      <c r="AU24" s="827" t="s">
        <v>52</v>
      </c>
      <c r="AV24" s="828"/>
      <c r="AW24" s="828"/>
      <c r="AX24" s="829"/>
      <c r="AY24" s="827" t="s">
        <v>53</v>
      </c>
      <c r="AZ24" s="828"/>
      <c r="BA24" s="829"/>
      <c r="BB24" s="830" t="s">
        <v>54</v>
      </c>
      <c r="BC24" s="830"/>
      <c r="BD24" s="830"/>
      <c r="BE24" s="830"/>
      <c r="BF24" s="830"/>
      <c r="BG24" s="797" t="s">
        <v>55</v>
      </c>
      <c r="BH24" s="798"/>
      <c r="BI24" s="798"/>
      <c r="BJ24" s="799"/>
      <c r="BK24" s="800" t="s">
        <v>140</v>
      </c>
      <c r="BL24" s="801"/>
      <c r="BM24" s="802"/>
      <c r="BN24" s="333"/>
    </row>
    <row r="25" spans="1:66" ht="12" customHeight="1">
      <c r="A25" s="803"/>
      <c r="B25" s="804"/>
      <c r="C25" s="804"/>
      <c r="D25" s="804"/>
      <c r="E25" s="804"/>
      <c r="F25" s="805"/>
      <c r="G25" s="803"/>
      <c r="H25" s="805"/>
      <c r="I25" s="803"/>
      <c r="J25" s="804"/>
      <c r="K25" s="804"/>
      <c r="L25" s="804"/>
      <c r="M25" s="804"/>
      <c r="N25" s="805"/>
      <c r="O25" s="803" t="s">
        <v>141</v>
      </c>
      <c r="P25" s="804"/>
      <c r="Q25" s="804"/>
      <c r="R25" s="804"/>
      <c r="S25" s="804"/>
      <c r="T25" s="809" t="s">
        <v>142</v>
      </c>
      <c r="U25" s="810"/>
      <c r="V25" s="810"/>
      <c r="W25" s="811"/>
      <c r="X25" s="803"/>
      <c r="Y25" s="805"/>
      <c r="Z25" s="803"/>
      <c r="AA25" s="805"/>
      <c r="AB25" s="803"/>
      <c r="AC25" s="805"/>
      <c r="AD25" s="803" t="s">
        <v>428</v>
      </c>
      <c r="AE25" s="804"/>
      <c r="AF25" s="805"/>
      <c r="AG25" s="803" t="s">
        <v>143</v>
      </c>
      <c r="AH25" s="804"/>
      <c r="AI25" s="805"/>
      <c r="AJ25" s="809" t="s">
        <v>144</v>
      </c>
      <c r="AK25" s="810"/>
      <c r="AL25" s="810"/>
      <c r="AM25" s="811"/>
      <c r="AN25" s="821" t="s">
        <v>145</v>
      </c>
      <c r="AO25" s="822"/>
      <c r="AP25" s="822"/>
      <c r="AQ25" s="823"/>
      <c r="AR25" s="803" t="s">
        <v>429</v>
      </c>
      <c r="AS25" s="804"/>
      <c r="AT25" s="805"/>
      <c r="AU25" s="809" t="s">
        <v>147</v>
      </c>
      <c r="AV25" s="810"/>
      <c r="AW25" s="810"/>
      <c r="AX25" s="811"/>
      <c r="AY25" s="809" t="s">
        <v>148</v>
      </c>
      <c r="AZ25" s="810"/>
      <c r="BA25" s="811"/>
      <c r="BB25" s="815" t="s">
        <v>149</v>
      </c>
      <c r="BC25" s="816"/>
      <c r="BD25" s="816"/>
      <c r="BE25" s="816"/>
      <c r="BF25" s="817"/>
      <c r="BG25" s="809" t="s">
        <v>150</v>
      </c>
      <c r="BH25" s="810"/>
      <c r="BI25" s="810"/>
      <c r="BJ25" s="811"/>
      <c r="BK25" s="803"/>
      <c r="BL25" s="804"/>
      <c r="BM25" s="805"/>
      <c r="BN25" s="333"/>
    </row>
    <row r="26" spans="1:66" ht="12" customHeight="1">
      <c r="A26" s="803"/>
      <c r="B26" s="804"/>
      <c r="C26" s="804"/>
      <c r="D26" s="804"/>
      <c r="E26" s="804"/>
      <c r="F26" s="805"/>
      <c r="G26" s="803"/>
      <c r="H26" s="805"/>
      <c r="I26" s="803"/>
      <c r="J26" s="804"/>
      <c r="K26" s="804"/>
      <c r="L26" s="804"/>
      <c r="M26" s="804"/>
      <c r="N26" s="805"/>
      <c r="O26" s="803"/>
      <c r="P26" s="804"/>
      <c r="Q26" s="804"/>
      <c r="R26" s="804"/>
      <c r="S26" s="804"/>
      <c r="T26" s="809"/>
      <c r="U26" s="810"/>
      <c r="V26" s="810"/>
      <c r="W26" s="811"/>
      <c r="X26" s="803"/>
      <c r="Y26" s="805"/>
      <c r="Z26" s="803"/>
      <c r="AA26" s="805"/>
      <c r="AB26" s="803"/>
      <c r="AC26" s="805"/>
      <c r="AD26" s="803"/>
      <c r="AE26" s="804"/>
      <c r="AF26" s="805"/>
      <c r="AG26" s="803"/>
      <c r="AH26" s="804"/>
      <c r="AI26" s="805"/>
      <c r="AJ26" s="809"/>
      <c r="AK26" s="810"/>
      <c r="AL26" s="810"/>
      <c r="AM26" s="811"/>
      <c r="AN26" s="821"/>
      <c r="AO26" s="822"/>
      <c r="AP26" s="822"/>
      <c r="AQ26" s="823"/>
      <c r="AR26" s="803"/>
      <c r="AS26" s="804"/>
      <c r="AT26" s="805"/>
      <c r="AU26" s="809"/>
      <c r="AV26" s="810"/>
      <c r="AW26" s="810"/>
      <c r="AX26" s="811"/>
      <c r="AY26" s="809"/>
      <c r="AZ26" s="810"/>
      <c r="BA26" s="811"/>
      <c r="BB26" s="815"/>
      <c r="BC26" s="816"/>
      <c r="BD26" s="816"/>
      <c r="BE26" s="816"/>
      <c r="BF26" s="817"/>
      <c r="BG26" s="809"/>
      <c r="BH26" s="810"/>
      <c r="BI26" s="810"/>
      <c r="BJ26" s="811"/>
      <c r="BK26" s="803"/>
      <c r="BL26" s="804"/>
      <c r="BM26" s="805"/>
      <c r="BN26" s="333"/>
    </row>
    <row r="27" spans="1:66" ht="12" customHeight="1">
      <c r="A27" s="806"/>
      <c r="B27" s="807"/>
      <c r="C27" s="807"/>
      <c r="D27" s="807"/>
      <c r="E27" s="807"/>
      <c r="F27" s="808"/>
      <c r="G27" s="806"/>
      <c r="H27" s="808"/>
      <c r="I27" s="831" t="s">
        <v>151</v>
      </c>
      <c r="J27" s="832"/>
      <c r="K27" s="833" t="s">
        <v>152</v>
      </c>
      <c r="L27" s="834"/>
      <c r="M27" s="856" t="s">
        <v>153</v>
      </c>
      <c r="N27" s="856"/>
      <c r="O27" s="806"/>
      <c r="P27" s="807"/>
      <c r="Q27" s="807"/>
      <c r="R27" s="807"/>
      <c r="S27" s="807"/>
      <c r="T27" s="812"/>
      <c r="U27" s="813"/>
      <c r="V27" s="813"/>
      <c r="W27" s="814"/>
      <c r="X27" s="806"/>
      <c r="Y27" s="808"/>
      <c r="Z27" s="806"/>
      <c r="AA27" s="808"/>
      <c r="AB27" s="806"/>
      <c r="AC27" s="808"/>
      <c r="AD27" s="806"/>
      <c r="AE27" s="807"/>
      <c r="AF27" s="808"/>
      <c r="AG27" s="806"/>
      <c r="AH27" s="807"/>
      <c r="AI27" s="808"/>
      <c r="AJ27" s="812"/>
      <c r="AK27" s="813"/>
      <c r="AL27" s="813"/>
      <c r="AM27" s="814"/>
      <c r="AN27" s="824"/>
      <c r="AO27" s="825"/>
      <c r="AP27" s="825"/>
      <c r="AQ27" s="826"/>
      <c r="AR27" s="806"/>
      <c r="AS27" s="807"/>
      <c r="AT27" s="808"/>
      <c r="AU27" s="812"/>
      <c r="AV27" s="813"/>
      <c r="AW27" s="813"/>
      <c r="AX27" s="814"/>
      <c r="AY27" s="812"/>
      <c r="AZ27" s="813"/>
      <c r="BA27" s="814"/>
      <c r="BB27" s="818"/>
      <c r="BC27" s="819"/>
      <c r="BD27" s="819"/>
      <c r="BE27" s="819"/>
      <c r="BF27" s="820"/>
      <c r="BG27" s="812"/>
      <c r="BH27" s="813"/>
      <c r="BI27" s="813"/>
      <c r="BJ27" s="814"/>
      <c r="BK27" s="806"/>
      <c r="BL27" s="807"/>
      <c r="BM27" s="808"/>
      <c r="BN27" s="333"/>
    </row>
    <row r="28" spans="1:66" ht="19.5" customHeight="1">
      <c r="A28" s="794"/>
      <c r="B28" s="795"/>
      <c r="C28" s="795"/>
      <c r="D28" s="795"/>
      <c r="E28" s="795"/>
      <c r="F28" s="796"/>
      <c r="G28" s="790"/>
      <c r="H28" s="791"/>
      <c r="I28" s="780"/>
      <c r="J28" s="781"/>
      <c r="K28" s="782"/>
      <c r="L28" s="783"/>
      <c r="M28" s="784"/>
      <c r="N28" s="785"/>
      <c r="O28" s="786"/>
      <c r="P28" s="787"/>
      <c r="Q28" s="787"/>
      <c r="R28" s="787"/>
      <c r="S28" s="788"/>
      <c r="T28" s="789">
        <f>IF(ISBLANK(O28),0,M_償却基礎金額(O28,A28,I28,K28,M28))</f>
        <v>0</v>
      </c>
      <c r="U28" s="789"/>
      <c r="V28" s="789"/>
      <c r="W28" s="789"/>
      <c r="X28" s="792" t="s">
        <v>154</v>
      </c>
      <c r="Y28" s="793"/>
      <c r="Z28" s="771"/>
      <c r="AA28" s="772"/>
      <c r="AB28" s="771"/>
      <c r="AC28" s="772"/>
      <c r="AD28" s="773">
        <f>IF(O28=T28,VLOOKUP(Z28,'減価残存率表'!$A$1:$C$102,3),VLOOKUP(Z28,'減価残存率表'!$A$1:$B$102,2))</f>
        <v>0</v>
      </c>
      <c r="AE28" s="773"/>
      <c r="AF28" s="773"/>
      <c r="AG28" s="773">
        <f>IF(O28=T28,VLOOKUP(AB28,'減価残存率表'!$A$1:$C$102,3),VLOOKUP(AB28,'減価残存率表'!$A$1:$B$102,2))</f>
        <v>0</v>
      </c>
      <c r="AH28" s="773"/>
      <c r="AI28" s="773"/>
      <c r="AJ28" s="774">
        <f>M_償却月(O28,AD28,AG28,I28,K28,M28,4,'計算シート'!$C$2,A28)</f>
        <v>0</v>
      </c>
      <c r="AK28" s="775"/>
      <c r="AL28" s="776">
        <v>12</v>
      </c>
      <c r="AM28" s="777"/>
      <c r="AN28" s="764">
        <f>M_新償却額期(O28,AD28,AG28,I28,K28,M28,4,'計算シート'!$C$2,A28)</f>
        <v>0</v>
      </c>
      <c r="AO28" s="765"/>
      <c r="AP28" s="765"/>
      <c r="AQ28" s="766"/>
      <c r="AR28" s="675"/>
      <c r="AS28" s="676"/>
      <c r="AT28" s="750"/>
      <c r="AU28" s="675">
        <f>AN28+AR28</f>
        <v>0</v>
      </c>
      <c r="AV28" s="676"/>
      <c r="AW28" s="676"/>
      <c r="AX28" s="750"/>
      <c r="AY28" s="751"/>
      <c r="AZ28" s="752"/>
      <c r="BA28" s="753"/>
      <c r="BB28" s="749">
        <f>ROUNDUP(AU28*AY28,0)</f>
        <v>0</v>
      </c>
      <c r="BC28" s="749"/>
      <c r="BD28" s="749"/>
      <c r="BE28" s="749"/>
      <c r="BF28" s="749"/>
      <c r="BG28" s="675">
        <f>M_新償却残存価格(O28,AD28,AG28,I28,K28,M28,4,'計算シート'!$C$2,A28)</f>
        <v>0</v>
      </c>
      <c r="BH28" s="676"/>
      <c r="BI28" s="676"/>
      <c r="BJ28" s="750"/>
      <c r="BK28" s="754"/>
      <c r="BL28" s="755"/>
      <c r="BM28" s="756"/>
      <c r="BN28" s="334">
        <f>M_償却ERR(O28,A28)</f>
      </c>
    </row>
    <row r="29" spans="1:66" ht="19.5" customHeight="1">
      <c r="A29" s="794"/>
      <c r="B29" s="795"/>
      <c r="C29" s="795"/>
      <c r="D29" s="795"/>
      <c r="E29" s="795"/>
      <c r="F29" s="796"/>
      <c r="G29" s="790"/>
      <c r="H29" s="791"/>
      <c r="I29" s="780"/>
      <c r="J29" s="781"/>
      <c r="K29" s="782"/>
      <c r="L29" s="783"/>
      <c r="M29" s="784"/>
      <c r="N29" s="785"/>
      <c r="O29" s="786"/>
      <c r="P29" s="787"/>
      <c r="Q29" s="787"/>
      <c r="R29" s="787"/>
      <c r="S29" s="788"/>
      <c r="T29" s="789">
        <f aca="true" t="shared" si="0" ref="T29:T34">IF(ISBLANK(O29),0,M_償却基礎金額(O29,A29,I29,K29,M29))</f>
        <v>0</v>
      </c>
      <c r="U29" s="789"/>
      <c r="V29" s="789"/>
      <c r="W29" s="789"/>
      <c r="X29" s="792" t="s">
        <v>154</v>
      </c>
      <c r="Y29" s="793"/>
      <c r="Z29" s="771"/>
      <c r="AA29" s="772"/>
      <c r="AB29" s="771"/>
      <c r="AC29" s="772"/>
      <c r="AD29" s="773">
        <f>IF(O29=T29,VLOOKUP(Z29,'減価残存率表'!$A$1:$C$102,3),VLOOKUP(Z29,'減価残存率表'!$A$1:$B$102,2))</f>
        <v>0</v>
      </c>
      <c r="AE29" s="773"/>
      <c r="AF29" s="773"/>
      <c r="AG29" s="773">
        <f>IF(O29=T29,VLOOKUP(AB29,'減価残存率表'!$A$1:$C$102,3),VLOOKUP(AB29,'減価残存率表'!$A$1:$B$102,2))</f>
        <v>0</v>
      </c>
      <c r="AH29" s="773"/>
      <c r="AI29" s="773"/>
      <c r="AJ29" s="774">
        <f>M_償却月(O29,AD29,AG29,I29,K29,M29,4,'計算シート'!$C$2,A29)</f>
        <v>0</v>
      </c>
      <c r="AK29" s="775"/>
      <c r="AL29" s="776">
        <v>12</v>
      </c>
      <c r="AM29" s="777"/>
      <c r="AN29" s="764">
        <f>M_新償却額期(O29,AD29,AG29,I29,K29,M29,4,'計算シート'!$C$2,A29)</f>
        <v>0</v>
      </c>
      <c r="AO29" s="765"/>
      <c r="AP29" s="765"/>
      <c r="AQ29" s="766"/>
      <c r="AR29" s="675"/>
      <c r="AS29" s="676"/>
      <c r="AT29" s="750"/>
      <c r="AU29" s="675">
        <f aca="true" t="shared" si="1" ref="AU29:AU34">AN29+AR29</f>
        <v>0</v>
      </c>
      <c r="AV29" s="676"/>
      <c r="AW29" s="676"/>
      <c r="AX29" s="750"/>
      <c r="AY29" s="751"/>
      <c r="AZ29" s="752"/>
      <c r="BA29" s="753"/>
      <c r="BB29" s="749">
        <f aca="true" t="shared" si="2" ref="BB29:BB34">ROUNDUP(AU29*AY29,0)</f>
        <v>0</v>
      </c>
      <c r="BC29" s="749"/>
      <c r="BD29" s="749"/>
      <c r="BE29" s="749"/>
      <c r="BF29" s="749"/>
      <c r="BG29" s="675">
        <f>M_新償却残存価格(O29,AD29,AG29,I29,K29,M29,4,'計算シート'!$C$2,A29)</f>
        <v>0</v>
      </c>
      <c r="BH29" s="676"/>
      <c r="BI29" s="676"/>
      <c r="BJ29" s="750"/>
      <c r="BK29" s="754"/>
      <c r="BL29" s="755"/>
      <c r="BM29" s="756"/>
      <c r="BN29" s="334">
        <f aca="true" t="shared" si="3" ref="BN29:BN34">M_償却ERR(O29,A29)</f>
      </c>
    </row>
    <row r="30" spans="1:66" ht="19.5" customHeight="1">
      <c r="A30" s="794"/>
      <c r="B30" s="795"/>
      <c r="C30" s="795"/>
      <c r="D30" s="795"/>
      <c r="E30" s="795"/>
      <c r="F30" s="796"/>
      <c r="G30" s="790"/>
      <c r="H30" s="791"/>
      <c r="I30" s="780"/>
      <c r="J30" s="781"/>
      <c r="K30" s="782"/>
      <c r="L30" s="783"/>
      <c r="M30" s="784"/>
      <c r="N30" s="785"/>
      <c r="O30" s="786"/>
      <c r="P30" s="787"/>
      <c r="Q30" s="787"/>
      <c r="R30" s="787"/>
      <c r="S30" s="788"/>
      <c r="T30" s="789">
        <f t="shared" si="0"/>
        <v>0</v>
      </c>
      <c r="U30" s="789"/>
      <c r="V30" s="789"/>
      <c r="W30" s="789"/>
      <c r="X30" s="792" t="s">
        <v>154</v>
      </c>
      <c r="Y30" s="793"/>
      <c r="Z30" s="771"/>
      <c r="AA30" s="772"/>
      <c r="AB30" s="771"/>
      <c r="AC30" s="772"/>
      <c r="AD30" s="773">
        <f>IF(O30=T30,VLOOKUP(Z30,'減価残存率表'!$A$1:$C$102,3),VLOOKUP(Z30,'減価残存率表'!$A$1:$B$102,2))</f>
        <v>0</v>
      </c>
      <c r="AE30" s="773"/>
      <c r="AF30" s="773"/>
      <c r="AG30" s="773">
        <f>IF(O30=T30,VLOOKUP(AB30,'減価残存率表'!$A$1:$C$102,3),VLOOKUP(AB30,'減価残存率表'!$A$1:$B$102,2))</f>
        <v>0</v>
      </c>
      <c r="AH30" s="773"/>
      <c r="AI30" s="773"/>
      <c r="AJ30" s="774">
        <f>M_償却月(O30,AD30,AG30,I30,K30,M30,4,'計算シート'!$C$2,A30)</f>
        <v>0</v>
      </c>
      <c r="AK30" s="775"/>
      <c r="AL30" s="776">
        <v>12</v>
      </c>
      <c r="AM30" s="777"/>
      <c r="AN30" s="764">
        <f>M_新償却額期(O30,AD30,AG30,I30,K30,M30,4,'計算シート'!$C$2,A30)</f>
        <v>0</v>
      </c>
      <c r="AO30" s="765"/>
      <c r="AP30" s="765"/>
      <c r="AQ30" s="766"/>
      <c r="AR30" s="675"/>
      <c r="AS30" s="676"/>
      <c r="AT30" s="750"/>
      <c r="AU30" s="675">
        <f t="shared" si="1"/>
        <v>0</v>
      </c>
      <c r="AV30" s="676"/>
      <c r="AW30" s="676"/>
      <c r="AX30" s="750"/>
      <c r="AY30" s="751"/>
      <c r="AZ30" s="752"/>
      <c r="BA30" s="753"/>
      <c r="BB30" s="749">
        <f t="shared" si="2"/>
        <v>0</v>
      </c>
      <c r="BC30" s="749"/>
      <c r="BD30" s="749"/>
      <c r="BE30" s="749"/>
      <c r="BF30" s="749"/>
      <c r="BG30" s="675">
        <f>M_新償却残存価格(O30,AD30,AG30,I30,K30,M30,4,'計算シート'!$C$2,A30)</f>
        <v>0</v>
      </c>
      <c r="BH30" s="676"/>
      <c r="BI30" s="676"/>
      <c r="BJ30" s="750"/>
      <c r="BK30" s="754"/>
      <c r="BL30" s="755"/>
      <c r="BM30" s="756"/>
      <c r="BN30" s="334">
        <f t="shared" si="3"/>
      </c>
    </row>
    <row r="31" spans="1:66" ht="19.5" customHeight="1">
      <c r="A31" s="794"/>
      <c r="B31" s="795"/>
      <c r="C31" s="795"/>
      <c r="D31" s="795"/>
      <c r="E31" s="795"/>
      <c r="F31" s="796"/>
      <c r="G31" s="790"/>
      <c r="H31" s="791"/>
      <c r="I31" s="780"/>
      <c r="J31" s="781"/>
      <c r="K31" s="782"/>
      <c r="L31" s="783"/>
      <c r="M31" s="784"/>
      <c r="N31" s="785"/>
      <c r="O31" s="786"/>
      <c r="P31" s="787"/>
      <c r="Q31" s="787"/>
      <c r="R31" s="787"/>
      <c r="S31" s="788"/>
      <c r="T31" s="789">
        <f t="shared" si="0"/>
        <v>0</v>
      </c>
      <c r="U31" s="789"/>
      <c r="V31" s="789"/>
      <c r="W31" s="789"/>
      <c r="X31" s="792" t="s">
        <v>154</v>
      </c>
      <c r="Y31" s="793"/>
      <c r="Z31" s="771"/>
      <c r="AA31" s="772"/>
      <c r="AB31" s="771"/>
      <c r="AC31" s="772"/>
      <c r="AD31" s="773">
        <f>IF(O31=T31,VLOOKUP(Z31,'減価残存率表'!$A$1:$C$102,3),VLOOKUP(Z31,'減価残存率表'!$A$1:$B$102,2))</f>
        <v>0</v>
      </c>
      <c r="AE31" s="773"/>
      <c r="AF31" s="773"/>
      <c r="AG31" s="773">
        <f>IF(O31=T31,VLOOKUP(AB31,'減価残存率表'!$A$1:$C$102,3),VLOOKUP(AB31,'減価残存率表'!$A$1:$B$102,2))</f>
        <v>0</v>
      </c>
      <c r="AH31" s="773"/>
      <c r="AI31" s="773"/>
      <c r="AJ31" s="774">
        <f>M_償却月(O31,AD31,AG31,I31,K31,M31,4,'計算シート'!$C$2,A31)</f>
        <v>0</v>
      </c>
      <c r="AK31" s="775"/>
      <c r="AL31" s="776">
        <v>12</v>
      </c>
      <c r="AM31" s="777"/>
      <c r="AN31" s="764">
        <f>M_新償却額期(O31,AD31,AG31,I31,K31,M31,4,'計算シート'!$C$2,A31)</f>
        <v>0</v>
      </c>
      <c r="AO31" s="765"/>
      <c r="AP31" s="765"/>
      <c r="AQ31" s="766"/>
      <c r="AR31" s="675"/>
      <c r="AS31" s="676"/>
      <c r="AT31" s="750"/>
      <c r="AU31" s="675">
        <f t="shared" si="1"/>
        <v>0</v>
      </c>
      <c r="AV31" s="676"/>
      <c r="AW31" s="676"/>
      <c r="AX31" s="750"/>
      <c r="AY31" s="751"/>
      <c r="AZ31" s="752"/>
      <c r="BA31" s="753"/>
      <c r="BB31" s="749">
        <f t="shared" si="2"/>
        <v>0</v>
      </c>
      <c r="BC31" s="749"/>
      <c r="BD31" s="749"/>
      <c r="BE31" s="749"/>
      <c r="BF31" s="749"/>
      <c r="BG31" s="675">
        <f>M_新償却残存価格(O31,AD31,AG31,I31,K31,M31,4,'計算シート'!$C$2,A31)</f>
        <v>0</v>
      </c>
      <c r="BH31" s="676"/>
      <c r="BI31" s="676"/>
      <c r="BJ31" s="750"/>
      <c r="BK31" s="754"/>
      <c r="BL31" s="755"/>
      <c r="BM31" s="756"/>
      <c r="BN31" s="334">
        <f t="shared" si="3"/>
      </c>
    </row>
    <row r="32" spans="1:66" ht="19.5" customHeight="1">
      <c r="A32" s="794" t="s">
        <v>155</v>
      </c>
      <c r="B32" s="795"/>
      <c r="C32" s="795"/>
      <c r="D32" s="795"/>
      <c r="E32" s="795"/>
      <c r="F32" s="796"/>
      <c r="G32" s="790"/>
      <c r="H32" s="791"/>
      <c r="I32" s="780"/>
      <c r="J32" s="781"/>
      <c r="K32" s="782"/>
      <c r="L32" s="783"/>
      <c r="M32" s="784"/>
      <c r="N32" s="785"/>
      <c r="O32" s="786"/>
      <c r="P32" s="787"/>
      <c r="Q32" s="787"/>
      <c r="R32" s="787"/>
      <c r="S32" s="788"/>
      <c r="T32" s="789">
        <f t="shared" si="0"/>
        <v>0</v>
      </c>
      <c r="U32" s="789"/>
      <c r="V32" s="789"/>
      <c r="W32" s="789"/>
      <c r="X32" s="792" t="s">
        <v>154</v>
      </c>
      <c r="Y32" s="793"/>
      <c r="Z32" s="771"/>
      <c r="AA32" s="772"/>
      <c r="AB32" s="771"/>
      <c r="AC32" s="772"/>
      <c r="AD32" s="773">
        <f>IF(O32=T32,VLOOKUP(Z32,'減価残存率表'!$A$1:$C$102,3),VLOOKUP(Z32,'減価残存率表'!$A$1:$B$102,2))</f>
        <v>0</v>
      </c>
      <c r="AE32" s="773"/>
      <c r="AF32" s="773"/>
      <c r="AG32" s="773">
        <f>IF(O32=T32,VLOOKUP(AB32,'減価残存率表'!$A$1:$C$102,3),VLOOKUP(AB32,'減価残存率表'!$A$1:$B$102,2))</f>
        <v>0</v>
      </c>
      <c r="AH32" s="773"/>
      <c r="AI32" s="773"/>
      <c r="AJ32" s="774">
        <f>M_償却月(O32,AD32,AG32,I32,K32,M32,4,'計算シート'!$C$2,A32)</f>
        <v>0</v>
      </c>
      <c r="AK32" s="775"/>
      <c r="AL32" s="776">
        <v>12</v>
      </c>
      <c r="AM32" s="777"/>
      <c r="AN32" s="764">
        <f>M_新償却額期(O32,AD32,AG32,I32,K32,M32,4,'計算シート'!$C$2,A32)</f>
        <v>0</v>
      </c>
      <c r="AO32" s="765"/>
      <c r="AP32" s="765"/>
      <c r="AQ32" s="766"/>
      <c r="AR32" s="675"/>
      <c r="AS32" s="676"/>
      <c r="AT32" s="750"/>
      <c r="AU32" s="675">
        <f t="shared" si="1"/>
        <v>0</v>
      </c>
      <c r="AV32" s="676"/>
      <c r="AW32" s="676"/>
      <c r="AX32" s="750"/>
      <c r="AY32" s="751"/>
      <c r="AZ32" s="752"/>
      <c r="BA32" s="753"/>
      <c r="BB32" s="749">
        <f t="shared" si="2"/>
        <v>0</v>
      </c>
      <c r="BC32" s="749"/>
      <c r="BD32" s="749"/>
      <c r="BE32" s="749"/>
      <c r="BF32" s="749"/>
      <c r="BG32" s="675">
        <f>M_新償却残存価格(O32,AD32,AG32,I32,K32,M32,4,'計算シート'!$C$2,A32)</f>
        <v>0</v>
      </c>
      <c r="BH32" s="676"/>
      <c r="BI32" s="676"/>
      <c r="BJ32" s="750"/>
      <c r="BK32" s="754"/>
      <c r="BL32" s="755"/>
      <c r="BM32" s="756"/>
      <c r="BN32" s="334">
        <f t="shared" si="3"/>
      </c>
    </row>
    <row r="33" spans="1:66" ht="19.5" customHeight="1">
      <c r="A33" s="794" t="s">
        <v>155</v>
      </c>
      <c r="B33" s="795"/>
      <c r="C33" s="795"/>
      <c r="D33" s="795"/>
      <c r="E33" s="795"/>
      <c r="F33" s="796"/>
      <c r="G33" s="790"/>
      <c r="H33" s="791"/>
      <c r="I33" s="780"/>
      <c r="J33" s="781"/>
      <c r="K33" s="782"/>
      <c r="L33" s="783"/>
      <c r="M33" s="784"/>
      <c r="N33" s="785"/>
      <c r="O33" s="786"/>
      <c r="P33" s="787"/>
      <c r="Q33" s="787"/>
      <c r="R33" s="787"/>
      <c r="S33" s="788"/>
      <c r="T33" s="789">
        <f t="shared" si="0"/>
        <v>0</v>
      </c>
      <c r="U33" s="789"/>
      <c r="V33" s="789"/>
      <c r="W33" s="789"/>
      <c r="X33" s="792" t="s">
        <v>154</v>
      </c>
      <c r="Y33" s="793"/>
      <c r="Z33" s="771"/>
      <c r="AA33" s="772"/>
      <c r="AB33" s="771"/>
      <c r="AC33" s="772"/>
      <c r="AD33" s="773">
        <f>IF(O33=T33,VLOOKUP(Z33,'減価残存率表'!$A$1:$C$102,3),VLOOKUP(Z33,'減価残存率表'!$A$1:$B$102,2))</f>
        <v>0</v>
      </c>
      <c r="AE33" s="773"/>
      <c r="AF33" s="773"/>
      <c r="AG33" s="773">
        <f>IF(O33=T33,VLOOKUP(AB33,'減価残存率表'!$A$1:$C$102,3),VLOOKUP(AB33,'減価残存率表'!$A$1:$B$102,2))</f>
        <v>0</v>
      </c>
      <c r="AH33" s="773"/>
      <c r="AI33" s="773"/>
      <c r="AJ33" s="774">
        <f>M_償却月(O33,AD33,AG33,I33,K33,M33,4,'計算シート'!$C$2,A33)</f>
        <v>0</v>
      </c>
      <c r="AK33" s="775"/>
      <c r="AL33" s="776">
        <v>12</v>
      </c>
      <c r="AM33" s="777"/>
      <c r="AN33" s="764">
        <f>M_新償却額期(O33,AD33,AG33,I33,K33,M33,4,'計算シート'!$C$2,A33)</f>
        <v>0</v>
      </c>
      <c r="AO33" s="765"/>
      <c r="AP33" s="765"/>
      <c r="AQ33" s="766"/>
      <c r="AR33" s="675"/>
      <c r="AS33" s="676"/>
      <c r="AT33" s="750"/>
      <c r="AU33" s="675">
        <f t="shared" si="1"/>
        <v>0</v>
      </c>
      <c r="AV33" s="676"/>
      <c r="AW33" s="676"/>
      <c r="AX33" s="750"/>
      <c r="AY33" s="751"/>
      <c r="AZ33" s="752"/>
      <c r="BA33" s="753"/>
      <c r="BB33" s="749">
        <f t="shared" si="2"/>
        <v>0</v>
      </c>
      <c r="BC33" s="749"/>
      <c r="BD33" s="749"/>
      <c r="BE33" s="749"/>
      <c r="BF33" s="749"/>
      <c r="BG33" s="675">
        <f>M_新償却残存価格(O33,AD33,AG33,I33,K33,M33,4,'計算シート'!$C$2,A33)</f>
        <v>0</v>
      </c>
      <c r="BH33" s="676"/>
      <c r="BI33" s="676"/>
      <c r="BJ33" s="750"/>
      <c r="BK33" s="754"/>
      <c r="BL33" s="755"/>
      <c r="BM33" s="756"/>
      <c r="BN33" s="334">
        <f t="shared" si="3"/>
      </c>
    </row>
    <row r="34" spans="1:66" ht="19.5" customHeight="1" thickBot="1">
      <c r="A34" s="794" t="s">
        <v>422</v>
      </c>
      <c r="B34" s="795"/>
      <c r="C34" s="795"/>
      <c r="D34" s="795"/>
      <c r="E34" s="795"/>
      <c r="F34" s="796"/>
      <c r="G34" s="778"/>
      <c r="H34" s="779"/>
      <c r="I34" s="780"/>
      <c r="J34" s="781"/>
      <c r="K34" s="782"/>
      <c r="L34" s="783"/>
      <c r="M34" s="784"/>
      <c r="N34" s="785"/>
      <c r="O34" s="786"/>
      <c r="P34" s="787"/>
      <c r="Q34" s="787"/>
      <c r="R34" s="787"/>
      <c r="S34" s="788"/>
      <c r="T34" s="789">
        <f t="shared" si="0"/>
        <v>0</v>
      </c>
      <c r="U34" s="789"/>
      <c r="V34" s="789"/>
      <c r="W34" s="789"/>
      <c r="X34" s="769" t="s">
        <v>154</v>
      </c>
      <c r="Y34" s="770"/>
      <c r="Z34" s="771"/>
      <c r="AA34" s="772"/>
      <c r="AB34" s="771"/>
      <c r="AC34" s="772"/>
      <c r="AD34" s="773">
        <f>IF(O34=T34,VLOOKUP(Z34,'減価残存率表'!$A$1:$C$102,3),VLOOKUP(Z34,'減価残存率表'!$A$1:$B$102,2))</f>
        <v>0</v>
      </c>
      <c r="AE34" s="773"/>
      <c r="AF34" s="773"/>
      <c r="AG34" s="773">
        <f>IF(O34=T34,VLOOKUP(AB34,'減価残存率表'!$A$1:$C$102,3),VLOOKUP(AB34,'減価残存率表'!$A$1:$B$102,2))</f>
        <v>0</v>
      </c>
      <c r="AH34" s="773"/>
      <c r="AI34" s="773"/>
      <c r="AJ34" s="774">
        <f>M_償却月(O34,AD34,AG34,I34,K34,M34,4,'計算シート'!$C$2,A34)</f>
        <v>0</v>
      </c>
      <c r="AK34" s="775"/>
      <c r="AL34" s="776">
        <v>12</v>
      </c>
      <c r="AM34" s="777"/>
      <c r="AN34" s="764">
        <f>M_新償却額期(O34,AD34,AG34,I34,K34,M34,4,'計算シート'!$C$2,A34)</f>
        <v>0</v>
      </c>
      <c r="AO34" s="765"/>
      <c r="AP34" s="765"/>
      <c r="AQ34" s="766"/>
      <c r="AR34" s="767"/>
      <c r="AS34" s="743"/>
      <c r="AT34" s="768"/>
      <c r="AU34" s="675">
        <f t="shared" si="1"/>
        <v>0</v>
      </c>
      <c r="AV34" s="676"/>
      <c r="AW34" s="676"/>
      <c r="AX34" s="750"/>
      <c r="AY34" s="751"/>
      <c r="AZ34" s="752"/>
      <c r="BA34" s="753"/>
      <c r="BB34" s="749">
        <f t="shared" si="2"/>
        <v>0</v>
      </c>
      <c r="BC34" s="749"/>
      <c r="BD34" s="749"/>
      <c r="BE34" s="749"/>
      <c r="BF34" s="749"/>
      <c r="BG34" s="675">
        <f>M_新償却残存価格(O34,AD34,AG34,I34,K34,M34,4,'計算シート'!$C$2,A34)</f>
        <v>0</v>
      </c>
      <c r="BH34" s="676"/>
      <c r="BI34" s="676"/>
      <c r="BJ34" s="750"/>
      <c r="BK34" s="754"/>
      <c r="BL34" s="755"/>
      <c r="BM34" s="756"/>
      <c r="BN34" s="334">
        <f t="shared" si="3"/>
      </c>
    </row>
    <row r="35" spans="1:66" ht="9.75" customHeight="1">
      <c r="A35" s="757" t="s">
        <v>156</v>
      </c>
      <c r="B35" s="758"/>
      <c r="C35" s="758"/>
      <c r="D35" s="758"/>
      <c r="E35" s="758"/>
      <c r="F35" s="759"/>
      <c r="G35" s="763"/>
      <c r="H35" s="763"/>
      <c r="I35" s="763"/>
      <c r="J35" s="763"/>
      <c r="K35" s="763"/>
      <c r="L35" s="763"/>
      <c r="M35" s="763"/>
      <c r="N35" s="763"/>
      <c r="O35" s="748"/>
      <c r="P35" s="748"/>
      <c r="Q35" s="748"/>
      <c r="R35" s="748"/>
      <c r="S35" s="748"/>
      <c r="T35" s="748"/>
      <c r="U35" s="748"/>
      <c r="V35" s="748"/>
      <c r="W35" s="748"/>
      <c r="X35" s="748"/>
      <c r="Y35" s="748"/>
      <c r="Z35" s="996"/>
      <c r="AA35" s="998"/>
      <c r="AB35" s="748"/>
      <c r="AC35" s="748"/>
      <c r="AD35" s="996"/>
      <c r="AE35" s="997"/>
      <c r="AF35" s="998"/>
      <c r="AG35" s="748"/>
      <c r="AH35" s="748"/>
      <c r="AI35" s="748"/>
      <c r="AJ35" s="748"/>
      <c r="AK35" s="748"/>
      <c r="AL35" s="748"/>
      <c r="AM35" s="748"/>
      <c r="AN35" s="736">
        <f>SUM(AN28:AN34)+'償却資産表'!AN30</f>
        <v>0</v>
      </c>
      <c r="AO35" s="736"/>
      <c r="AP35" s="736"/>
      <c r="AQ35" s="736"/>
      <c r="AR35" s="736"/>
      <c r="AS35" s="736"/>
      <c r="AT35" s="736"/>
      <c r="AU35" s="736">
        <f>SUM(AU28:AU34)+'償却資産表'!AU30</f>
        <v>0</v>
      </c>
      <c r="AV35" s="736"/>
      <c r="AW35" s="736"/>
      <c r="AX35" s="736"/>
      <c r="AY35" s="737"/>
      <c r="AZ35" s="737"/>
      <c r="BA35" s="738"/>
      <c r="BB35" s="54" t="s">
        <v>157</v>
      </c>
      <c r="BC35" s="739">
        <f>SUM(BB28:BB34)+'償却資産表'!BC30</f>
        <v>0</v>
      </c>
      <c r="BD35" s="739"/>
      <c r="BE35" s="739"/>
      <c r="BF35" s="740"/>
      <c r="BG35" s="743">
        <f>SUM(BG28:BG34)+'償却資産表'!BG30</f>
        <v>0</v>
      </c>
      <c r="BH35" s="744"/>
      <c r="BI35" s="744"/>
      <c r="BJ35" s="745"/>
      <c r="BK35" s="732"/>
      <c r="BL35" s="732"/>
      <c r="BM35" s="732"/>
      <c r="BN35" s="333"/>
    </row>
    <row r="36" spans="1:66" ht="9.75" customHeight="1" thickBot="1">
      <c r="A36" s="760"/>
      <c r="B36" s="761"/>
      <c r="C36" s="761"/>
      <c r="D36" s="761"/>
      <c r="E36" s="761"/>
      <c r="F36" s="762"/>
      <c r="G36" s="763"/>
      <c r="H36" s="763"/>
      <c r="I36" s="763"/>
      <c r="J36" s="763"/>
      <c r="K36" s="763"/>
      <c r="L36" s="763"/>
      <c r="M36" s="763"/>
      <c r="N36" s="763"/>
      <c r="O36" s="748"/>
      <c r="P36" s="748"/>
      <c r="Q36" s="748"/>
      <c r="R36" s="748"/>
      <c r="S36" s="748"/>
      <c r="T36" s="748"/>
      <c r="U36" s="748"/>
      <c r="V36" s="748"/>
      <c r="W36" s="748"/>
      <c r="X36" s="748"/>
      <c r="Y36" s="748"/>
      <c r="Z36" s="999"/>
      <c r="AA36" s="1001"/>
      <c r="AB36" s="748"/>
      <c r="AC36" s="748"/>
      <c r="AD36" s="999"/>
      <c r="AE36" s="1000"/>
      <c r="AF36" s="1001"/>
      <c r="AG36" s="748"/>
      <c r="AH36" s="748"/>
      <c r="AI36" s="748"/>
      <c r="AJ36" s="748"/>
      <c r="AK36" s="748"/>
      <c r="AL36" s="748"/>
      <c r="AM36" s="748"/>
      <c r="AN36" s="736"/>
      <c r="AO36" s="736"/>
      <c r="AP36" s="736"/>
      <c r="AQ36" s="736"/>
      <c r="AR36" s="736"/>
      <c r="AS36" s="736"/>
      <c r="AT36" s="736"/>
      <c r="AU36" s="736"/>
      <c r="AV36" s="736"/>
      <c r="AW36" s="736"/>
      <c r="AX36" s="736"/>
      <c r="AY36" s="737"/>
      <c r="AZ36" s="737"/>
      <c r="BA36" s="738"/>
      <c r="BB36" s="55"/>
      <c r="BC36" s="741"/>
      <c r="BD36" s="741"/>
      <c r="BE36" s="741"/>
      <c r="BF36" s="742"/>
      <c r="BG36" s="746"/>
      <c r="BH36" s="746"/>
      <c r="BI36" s="746"/>
      <c r="BJ36" s="747"/>
      <c r="BK36" s="732"/>
      <c r="BL36" s="732"/>
      <c r="BM36" s="732"/>
      <c r="BN36" s="333"/>
    </row>
    <row r="37" spans="1:65" ht="26.25" customHeight="1">
      <c r="A37" s="733" t="s">
        <v>158</v>
      </c>
      <c r="B37" s="733"/>
      <c r="C37" s="733"/>
      <c r="D37" s="733"/>
      <c r="E37" s="733"/>
      <c r="F37" s="733"/>
      <c r="G37" s="733"/>
      <c r="H37" s="733"/>
      <c r="I37" s="733"/>
      <c r="J37" s="733"/>
      <c r="K37" s="733"/>
      <c r="L37" s="733"/>
      <c r="M37" s="734" t="s">
        <v>159</v>
      </c>
      <c r="N37" s="734"/>
      <c r="O37" s="734"/>
      <c r="P37" s="734"/>
      <c r="Q37" s="734"/>
      <c r="R37" s="734"/>
      <c r="S37" s="734"/>
      <c r="T37" s="734"/>
      <c r="U37" s="734"/>
      <c r="V37" s="734"/>
      <c r="W37" s="734"/>
      <c r="X37" s="734"/>
      <c r="Y37" s="734"/>
      <c r="Z37" s="734"/>
      <c r="AA37" s="734"/>
      <c r="AB37" s="734"/>
      <c r="AC37" s="734"/>
      <c r="AD37" s="332"/>
      <c r="AE37" s="332"/>
      <c r="AF37" s="332"/>
      <c r="AG37" s="56"/>
      <c r="AH37" s="56"/>
      <c r="AI37" s="56"/>
      <c r="AJ37" s="56"/>
      <c r="AK37" s="56"/>
      <c r="AL37" s="56"/>
      <c r="AM37" s="56"/>
      <c r="AN37" s="56"/>
      <c r="AO37" s="56"/>
      <c r="AP37" s="56"/>
      <c r="AQ37" s="56"/>
      <c r="AR37" s="56"/>
      <c r="AS37" s="56"/>
      <c r="AT37" s="56"/>
      <c r="AU37" s="57"/>
      <c r="AV37" s="57"/>
      <c r="AW37" s="57"/>
      <c r="AX37" s="57"/>
      <c r="AY37" s="56"/>
      <c r="AZ37" s="56"/>
      <c r="BA37" s="56"/>
      <c r="BB37" s="735" t="s">
        <v>160</v>
      </c>
      <c r="BC37" s="735"/>
      <c r="BD37" s="735"/>
      <c r="BE37" s="735"/>
      <c r="BF37" s="735"/>
      <c r="BG37" s="735"/>
      <c r="BH37" s="735"/>
      <c r="BI37" s="735"/>
      <c r="BJ37" s="735"/>
      <c r="BK37" s="735"/>
      <c r="BL37" s="58"/>
      <c r="BM37" s="58"/>
    </row>
    <row r="38" spans="1:65" ht="15" customHeight="1">
      <c r="A38" s="724" t="s">
        <v>161</v>
      </c>
      <c r="B38" s="661"/>
      <c r="C38" s="661"/>
      <c r="D38" s="725"/>
      <c r="E38" s="724" t="s">
        <v>162</v>
      </c>
      <c r="F38" s="661"/>
      <c r="G38" s="661"/>
      <c r="H38" s="725"/>
      <c r="I38" s="61" t="s">
        <v>163</v>
      </c>
      <c r="J38" s="59"/>
      <c r="K38" s="59"/>
      <c r="L38" s="60"/>
      <c r="M38" s="726" t="s">
        <v>164</v>
      </c>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8"/>
      <c r="AN38" s="729" t="s">
        <v>165</v>
      </c>
      <c r="AO38" s="730"/>
      <c r="AP38" s="730"/>
      <c r="AQ38" s="730"/>
      <c r="AR38" s="731"/>
      <c r="AS38" s="729" t="s">
        <v>166</v>
      </c>
      <c r="AT38" s="730"/>
      <c r="AU38" s="730"/>
      <c r="AV38" s="730"/>
      <c r="AW38" s="731"/>
      <c r="AX38" s="706" t="s">
        <v>167</v>
      </c>
      <c r="AY38" s="707"/>
      <c r="AZ38" s="707"/>
      <c r="BA38" s="708"/>
      <c r="BB38" s="681"/>
      <c r="BC38" s="682"/>
      <c r="BD38" s="682"/>
      <c r="BE38" s="682"/>
      <c r="BF38" s="682"/>
      <c r="BG38" s="682"/>
      <c r="BH38" s="682"/>
      <c r="BI38" s="682"/>
      <c r="BJ38" s="682"/>
      <c r="BK38" s="683"/>
      <c r="BL38" s="58"/>
      <c r="BM38" s="58"/>
    </row>
    <row r="39" spans="1:65" ht="15" customHeight="1">
      <c r="A39" s="718"/>
      <c r="B39" s="716"/>
      <c r="C39" s="716"/>
      <c r="D39" s="717"/>
      <c r="E39" s="718"/>
      <c r="F39" s="716"/>
      <c r="G39" s="716"/>
      <c r="H39" s="717"/>
      <c r="I39" s="715" t="s">
        <v>168</v>
      </c>
      <c r="J39" s="716"/>
      <c r="K39" s="716"/>
      <c r="L39" s="717"/>
      <c r="M39" s="61" t="s">
        <v>169</v>
      </c>
      <c r="N39" s="59"/>
      <c r="O39" s="62"/>
      <c r="P39" s="62"/>
      <c r="Q39" s="63"/>
      <c r="R39" s="64" t="s">
        <v>170</v>
      </c>
      <c r="S39" s="64"/>
      <c r="T39" s="64"/>
      <c r="U39" s="64"/>
      <c r="V39" s="64"/>
      <c r="W39" s="65" t="s">
        <v>171</v>
      </c>
      <c r="X39" s="62"/>
      <c r="Y39" s="62"/>
      <c r="Z39" s="63"/>
      <c r="AA39" s="64" t="s">
        <v>172</v>
      </c>
      <c r="AB39" s="64"/>
      <c r="AC39" s="64"/>
      <c r="AD39" s="64"/>
      <c r="AE39" s="64"/>
      <c r="AF39" s="64"/>
      <c r="AG39" s="64"/>
      <c r="AH39" s="64"/>
      <c r="AI39" s="65" t="s">
        <v>173</v>
      </c>
      <c r="AJ39" s="62"/>
      <c r="AK39" s="62"/>
      <c r="AL39" s="62"/>
      <c r="AM39" s="63"/>
      <c r="AN39" s="722" t="s">
        <v>174</v>
      </c>
      <c r="AO39" s="710"/>
      <c r="AP39" s="710"/>
      <c r="AQ39" s="710"/>
      <c r="AR39" s="710"/>
      <c r="AS39" s="709" t="s">
        <v>175</v>
      </c>
      <c r="AT39" s="710"/>
      <c r="AU39" s="710"/>
      <c r="AV39" s="710"/>
      <c r="AW39" s="711"/>
      <c r="AX39" s="709"/>
      <c r="AY39" s="710"/>
      <c r="AZ39" s="710"/>
      <c r="BA39" s="711"/>
      <c r="BB39" s="684"/>
      <c r="BC39" s="685"/>
      <c r="BD39" s="685"/>
      <c r="BE39" s="685"/>
      <c r="BF39" s="685"/>
      <c r="BG39" s="685"/>
      <c r="BH39" s="685"/>
      <c r="BI39" s="685"/>
      <c r="BJ39" s="685"/>
      <c r="BK39" s="686"/>
      <c r="BL39" s="58"/>
      <c r="BM39" s="58"/>
    </row>
    <row r="40" spans="1:65" ht="18" customHeight="1">
      <c r="A40" s="718"/>
      <c r="B40" s="716"/>
      <c r="C40" s="716"/>
      <c r="D40" s="717"/>
      <c r="E40" s="718"/>
      <c r="F40" s="716"/>
      <c r="G40" s="716"/>
      <c r="H40" s="717"/>
      <c r="I40" s="718"/>
      <c r="J40" s="716"/>
      <c r="K40" s="716"/>
      <c r="L40" s="717"/>
      <c r="M40" s="715" t="s">
        <v>176</v>
      </c>
      <c r="N40" s="716"/>
      <c r="O40" s="716"/>
      <c r="P40" s="716"/>
      <c r="Q40" s="717"/>
      <c r="R40" s="722" t="s">
        <v>177</v>
      </c>
      <c r="S40" s="710"/>
      <c r="T40" s="710"/>
      <c r="U40" s="710"/>
      <c r="V40" s="710"/>
      <c r="W40" s="723" t="s">
        <v>178</v>
      </c>
      <c r="X40" s="710"/>
      <c r="Y40" s="710"/>
      <c r="Z40" s="711"/>
      <c r="AA40" s="722" t="s">
        <v>179</v>
      </c>
      <c r="AB40" s="710"/>
      <c r="AC40" s="710"/>
      <c r="AD40" s="710"/>
      <c r="AE40" s="710"/>
      <c r="AF40" s="710"/>
      <c r="AG40" s="710"/>
      <c r="AH40" s="710"/>
      <c r="AI40" s="723" t="s">
        <v>180</v>
      </c>
      <c r="AJ40" s="710"/>
      <c r="AK40" s="710"/>
      <c r="AL40" s="710"/>
      <c r="AM40" s="711"/>
      <c r="AN40" s="710"/>
      <c r="AO40" s="710"/>
      <c r="AP40" s="710"/>
      <c r="AQ40" s="710"/>
      <c r="AR40" s="710"/>
      <c r="AS40" s="709"/>
      <c r="AT40" s="710"/>
      <c r="AU40" s="710"/>
      <c r="AV40" s="710"/>
      <c r="AW40" s="711"/>
      <c r="AX40" s="709"/>
      <c r="AY40" s="710"/>
      <c r="AZ40" s="710"/>
      <c r="BA40" s="711"/>
      <c r="BB40" s="684"/>
      <c r="BC40" s="685"/>
      <c r="BD40" s="685"/>
      <c r="BE40" s="685"/>
      <c r="BF40" s="685"/>
      <c r="BG40" s="685"/>
      <c r="BH40" s="685"/>
      <c r="BI40" s="685"/>
      <c r="BJ40" s="685"/>
      <c r="BK40" s="686"/>
      <c r="BL40" s="58"/>
      <c r="BM40" s="58"/>
    </row>
    <row r="41" spans="1:65" ht="18" customHeight="1">
      <c r="A41" s="719"/>
      <c r="B41" s="720"/>
      <c r="C41" s="720"/>
      <c r="D41" s="721"/>
      <c r="E41" s="718"/>
      <c r="F41" s="716"/>
      <c r="G41" s="716"/>
      <c r="H41" s="717"/>
      <c r="I41" s="719"/>
      <c r="J41" s="720"/>
      <c r="K41" s="720"/>
      <c r="L41" s="721"/>
      <c r="M41" s="719"/>
      <c r="N41" s="720"/>
      <c r="O41" s="720"/>
      <c r="P41" s="720"/>
      <c r="Q41" s="721"/>
      <c r="R41" s="713"/>
      <c r="S41" s="713"/>
      <c r="T41" s="713"/>
      <c r="U41" s="713"/>
      <c r="V41" s="713"/>
      <c r="W41" s="712"/>
      <c r="X41" s="713"/>
      <c r="Y41" s="713"/>
      <c r="Z41" s="714"/>
      <c r="AA41" s="713"/>
      <c r="AB41" s="713"/>
      <c r="AC41" s="713"/>
      <c r="AD41" s="713"/>
      <c r="AE41" s="713"/>
      <c r="AF41" s="713"/>
      <c r="AG41" s="713"/>
      <c r="AH41" s="713"/>
      <c r="AI41" s="712"/>
      <c r="AJ41" s="713"/>
      <c r="AK41" s="713"/>
      <c r="AL41" s="713"/>
      <c r="AM41" s="714"/>
      <c r="AN41" s="713"/>
      <c r="AO41" s="713"/>
      <c r="AP41" s="713"/>
      <c r="AQ41" s="713"/>
      <c r="AR41" s="713"/>
      <c r="AS41" s="712" t="s">
        <v>181</v>
      </c>
      <c r="AT41" s="713"/>
      <c r="AU41" s="713"/>
      <c r="AV41" s="713"/>
      <c r="AW41" s="714"/>
      <c r="AX41" s="712"/>
      <c r="AY41" s="713"/>
      <c r="AZ41" s="713"/>
      <c r="BA41" s="714"/>
      <c r="BB41" s="684"/>
      <c r="BC41" s="685"/>
      <c r="BD41" s="685"/>
      <c r="BE41" s="685"/>
      <c r="BF41" s="685"/>
      <c r="BG41" s="685"/>
      <c r="BH41" s="685"/>
      <c r="BI41" s="685"/>
      <c r="BJ41" s="685"/>
      <c r="BK41" s="686"/>
      <c r="BL41" s="58"/>
      <c r="BM41" s="58"/>
    </row>
    <row r="42" spans="1:65" ht="15" customHeight="1">
      <c r="A42" s="699"/>
      <c r="B42" s="700"/>
      <c r="C42" s="700"/>
      <c r="D42" s="700"/>
      <c r="E42" s="701"/>
      <c r="F42" s="702"/>
      <c r="G42" s="702"/>
      <c r="H42" s="703"/>
      <c r="I42" s="704"/>
      <c r="J42" s="705"/>
      <c r="K42" s="705"/>
      <c r="L42" s="291" t="s">
        <v>116</v>
      </c>
      <c r="M42" s="704"/>
      <c r="N42" s="705"/>
      <c r="O42" s="705"/>
      <c r="P42" s="705"/>
      <c r="Q42" s="291" t="s">
        <v>116</v>
      </c>
      <c r="R42" s="673"/>
      <c r="S42" s="674"/>
      <c r="T42" s="674"/>
      <c r="U42" s="674"/>
      <c r="V42" s="291" t="s">
        <v>116</v>
      </c>
      <c r="W42" s="675">
        <f>M42+R42</f>
        <v>0</v>
      </c>
      <c r="X42" s="676"/>
      <c r="Y42" s="676"/>
      <c r="Z42" s="66" t="s">
        <v>116</v>
      </c>
      <c r="AA42" s="673"/>
      <c r="AB42" s="674"/>
      <c r="AC42" s="674"/>
      <c r="AD42" s="674"/>
      <c r="AE42" s="674"/>
      <c r="AF42" s="674"/>
      <c r="AG42" s="674"/>
      <c r="AH42" s="297" t="s">
        <v>116</v>
      </c>
      <c r="AI42" s="675">
        <f>W42-AA42</f>
        <v>0</v>
      </c>
      <c r="AJ42" s="676"/>
      <c r="AK42" s="676"/>
      <c r="AL42" s="676"/>
      <c r="AM42" s="68" t="s">
        <v>116</v>
      </c>
      <c r="AN42" s="677"/>
      <c r="AO42" s="678"/>
      <c r="AP42" s="678"/>
      <c r="AQ42" s="678"/>
      <c r="AR42" s="297" t="s">
        <v>116</v>
      </c>
      <c r="AS42" s="679">
        <f>I42+AI42-AN42</f>
        <v>0</v>
      </c>
      <c r="AT42" s="680"/>
      <c r="AU42" s="680"/>
      <c r="AV42" s="680"/>
      <c r="AW42" s="66" t="s">
        <v>116</v>
      </c>
      <c r="AX42" s="681"/>
      <c r="AY42" s="682"/>
      <c r="AZ42" s="682"/>
      <c r="BA42" s="683"/>
      <c r="BB42" s="684"/>
      <c r="BC42" s="685"/>
      <c r="BD42" s="685"/>
      <c r="BE42" s="685"/>
      <c r="BF42" s="685"/>
      <c r="BG42" s="685"/>
      <c r="BH42" s="685"/>
      <c r="BI42" s="685"/>
      <c r="BJ42" s="685"/>
      <c r="BK42" s="686"/>
      <c r="BL42" s="58"/>
      <c r="BM42" s="58"/>
    </row>
    <row r="43" spans="1:65" ht="15" customHeight="1">
      <c r="A43" s="690"/>
      <c r="B43" s="691"/>
      <c r="C43" s="691"/>
      <c r="D43" s="692"/>
      <c r="E43" s="693"/>
      <c r="F43" s="694"/>
      <c r="G43" s="694"/>
      <c r="H43" s="695"/>
      <c r="I43" s="696"/>
      <c r="J43" s="697"/>
      <c r="K43" s="697"/>
      <c r="L43" s="698"/>
      <c r="M43" s="696"/>
      <c r="N43" s="697"/>
      <c r="O43" s="697"/>
      <c r="P43" s="697"/>
      <c r="Q43" s="698"/>
      <c r="R43" s="649"/>
      <c r="S43" s="650"/>
      <c r="T43" s="650"/>
      <c r="U43" s="650"/>
      <c r="V43" s="651"/>
      <c r="W43" s="646">
        <f>M43+R43</f>
        <v>0</v>
      </c>
      <c r="X43" s="647"/>
      <c r="Y43" s="647"/>
      <c r="Z43" s="648"/>
      <c r="AA43" s="649"/>
      <c r="AB43" s="650"/>
      <c r="AC43" s="650"/>
      <c r="AD43" s="650"/>
      <c r="AE43" s="650"/>
      <c r="AF43" s="650"/>
      <c r="AG43" s="650"/>
      <c r="AH43" s="651"/>
      <c r="AI43" s="652">
        <f>W43-AA43</f>
        <v>0</v>
      </c>
      <c r="AJ43" s="653"/>
      <c r="AK43" s="653"/>
      <c r="AL43" s="653"/>
      <c r="AM43" s="654"/>
      <c r="AN43" s="649"/>
      <c r="AO43" s="650"/>
      <c r="AP43" s="650"/>
      <c r="AQ43" s="650"/>
      <c r="AR43" s="651"/>
      <c r="AS43" s="662">
        <f>I43+AI43-AN43</f>
        <v>0</v>
      </c>
      <c r="AT43" s="663"/>
      <c r="AU43" s="663"/>
      <c r="AV43" s="663"/>
      <c r="AW43" s="664"/>
      <c r="AX43" s="684"/>
      <c r="AY43" s="685"/>
      <c r="AZ43" s="685"/>
      <c r="BA43" s="686"/>
      <c r="BB43" s="684"/>
      <c r="BC43" s="685"/>
      <c r="BD43" s="685"/>
      <c r="BE43" s="685"/>
      <c r="BF43" s="685"/>
      <c r="BG43" s="685"/>
      <c r="BH43" s="685"/>
      <c r="BI43" s="685"/>
      <c r="BJ43" s="685"/>
      <c r="BK43" s="686"/>
      <c r="BL43" s="58"/>
      <c r="BM43" s="58"/>
    </row>
    <row r="44" spans="1:65" ht="15" customHeight="1">
      <c r="A44" s="665" t="s">
        <v>0</v>
      </c>
      <c r="B44" s="666"/>
      <c r="C44" s="666"/>
      <c r="D44" s="666"/>
      <c r="E44" s="667"/>
      <c r="F44" s="668"/>
      <c r="G44" s="668"/>
      <c r="H44" s="669"/>
      <c r="I44" s="658">
        <f>SUM(I42:I43)</f>
        <v>0</v>
      </c>
      <c r="J44" s="659"/>
      <c r="K44" s="659"/>
      <c r="L44" s="660"/>
      <c r="M44" s="658">
        <f>SUM(M42:M43)</f>
        <v>0</v>
      </c>
      <c r="N44" s="659"/>
      <c r="O44" s="659"/>
      <c r="P44" s="659"/>
      <c r="Q44" s="660"/>
      <c r="R44" s="670">
        <f>SUM(R42:R43)</f>
        <v>0</v>
      </c>
      <c r="S44" s="671"/>
      <c r="T44" s="671"/>
      <c r="U44" s="671"/>
      <c r="V44" s="672"/>
      <c r="W44" s="655"/>
      <c r="X44" s="656"/>
      <c r="Y44" s="656"/>
      <c r="Z44" s="657"/>
      <c r="AA44" s="652">
        <f>SUM(AA42:AA43)</f>
        <v>0</v>
      </c>
      <c r="AB44" s="653"/>
      <c r="AC44" s="653"/>
      <c r="AD44" s="653"/>
      <c r="AE44" s="653"/>
      <c r="AF44" s="653"/>
      <c r="AG44" s="653"/>
      <c r="AH44" s="654"/>
      <c r="AI44" s="652">
        <f>SUM(AI42:AI43)</f>
        <v>0</v>
      </c>
      <c r="AJ44" s="653"/>
      <c r="AK44" s="653"/>
      <c r="AL44" s="653"/>
      <c r="AM44" s="654"/>
      <c r="AN44" s="652">
        <f>SUM(AN42:AN43)</f>
        <v>0</v>
      </c>
      <c r="AO44" s="653"/>
      <c r="AP44" s="653"/>
      <c r="AQ44" s="653"/>
      <c r="AR44" s="654"/>
      <c r="AS44" s="652">
        <f>SUM(AS42:AS43)</f>
        <v>0</v>
      </c>
      <c r="AT44" s="653"/>
      <c r="AU44" s="653"/>
      <c r="AV44" s="653"/>
      <c r="AW44" s="654"/>
      <c r="AX44" s="687"/>
      <c r="AY44" s="688"/>
      <c r="AZ44" s="688"/>
      <c r="BA44" s="689"/>
      <c r="BB44" s="687"/>
      <c r="BC44" s="688"/>
      <c r="BD44" s="688"/>
      <c r="BE44" s="688"/>
      <c r="BF44" s="688"/>
      <c r="BG44" s="688"/>
      <c r="BH44" s="688"/>
      <c r="BI44" s="688"/>
      <c r="BJ44" s="688"/>
      <c r="BK44" s="689"/>
      <c r="BL44" s="58"/>
      <c r="BM44" s="58"/>
    </row>
    <row r="45" spans="1:65" ht="15" customHeight="1">
      <c r="A45" s="661" t="s">
        <v>182</v>
      </c>
      <c r="B45" s="661"/>
      <c r="C45" s="661"/>
      <c r="D45" s="661"/>
      <c r="E45" s="661"/>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1"/>
      <c r="AQ45" s="661"/>
      <c r="AR45" s="661"/>
      <c r="AS45" s="661"/>
      <c r="AT45" s="661"/>
      <c r="AU45" s="661"/>
      <c r="AV45" s="661"/>
      <c r="AW45" s="661"/>
      <c r="AX45" s="661"/>
      <c r="AY45" s="661"/>
      <c r="AZ45" s="661"/>
      <c r="BA45" s="661"/>
      <c r="BB45" s="661"/>
      <c r="BC45" s="661"/>
      <c r="BD45" s="661"/>
      <c r="BE45" s="661"/>
      <c r="BF45" s="661"/>
      <c r="BG45" s="661"/>
      <c r="BH45" s="661"/>
      <c r="BI45" s="661"/>
      <c r="BJ45" s="661"/>
      <c r="BK45" s="661"/>
      <c r="BL45" s="58"/>
      <c r="BM45" s="58"/>
    </row>
    <row r="46" spans="1:62" s="74" customFormat="1" ht="17.25" customHeight="1">
      <c r="A46" s="69" t="s">
        <v>183</v>
      </c>
      <c r="B46" s="69"/>
      <c r="C46" s="69"/>
      <c r="D46" s="69"/>
      <c r="E46" s="69"/>
      <c r="F46" s="70"/>
      <c r="G46" s="71"/>
      <c r="H46" s="71"/>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72"/>
      <c r="BH46" s="72"/>
      <c r="BI46" s="72"/>
      <c r="BJ46" s="73"/>
    </row>
    <row r="47" spans="1:62" s="74" customFormat="1" ht="17.25" customHeight="1">
      <c r="A47" s="69" t="s">
        <v>403</v>
      </c>
      <c r="B47" s="69"/>
      <c r="C47" s="69"/>
      <c r="D47" s="69"/>
      <c r="E47" s="69"/>
      <c r="F47" s="70"/>
      <c r="G47" s="71"/>
      <c r="H47" s="71"/>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72"/>
      <c r="BH47" s="72"/>
      <c r="BI47" s="72"/>
      <c r="BJ47" s="73"/>
    </row>
    <row r="48" spans="1:62" s="74" customFormat="1" ht="18" customHeight="1">
      <c r="A48" s="75" t="s">
        <v>402</v>
      </c>
      <c r="B48" s="75"/>
      <c r="C48" s="75"/>
      <c r="D48" s="75"/>
      <c r="E48" s="75"/>
      <c r="F48" s="70"/>
      <c r="G48" s="76"/>
      <c r="H48" s="76"/>
      <c r="I48" s="69"/>
      <c r="J48" s="69"/>
      <c r="K48" s="76"/>
      <c r="L48" s="76"/>
      <c r="M48" s="69"/>
      <c r="N48" s="69"/>
      <c r="O48" s="77"/>
      <c r="P48" s="77"/>
      <c r="Q48" s="77"/>
      <c r="R48" s="77"/>
      <c r="S48" s="77"/>
      <c r="T48" s="77"/>
      <c r="U48" s="77"/>
      <c r="V48" s="77"/>
      <c r="W48" s="77"/>
      <c r="X48" s="77"/>
      <c r="Y48" s="78"/>
      <c r="Z48" s="78"/>
      <c r="AA48" s="69"/>
      <c r="AB48" s="69"/>
      <c r="AC48" s="75"/>
      <c r="AD48" s="75"/>
      <c r="AE48" s="75"/>
      <c r="AF48" s="75"/>
      <c r="AG48" s="75"/>
      <c r="AH48" s="79"/>
      <c r="AI48" s="79"/>
      <c r="AJ48" s="75"/>
      <c r="AK48" s="75"/>
      <c r="AL48" s="75"/>
      <c r="AM48" s="75"/>
      <c r="AN48" s="69"/>
      <c r="AO48" s="69"/>
      <c r="AP48" s="69"/>
      <c r="AQ48" s="78"/>
      <c r="AR48" s="78"/>
      <c r="AS48" s="78"/>
      <c r="AT48" s="78"/>
      <c r="AU48" s="78"/>
      <c r="AV48" s="78"/>
      <c r="AW48" s="69"/>
      <c r="AX48" s="69"/>
      <c r="AY48" s="69"/>
      <c r="AZ48" s="69"/>
      <c r="BA48" s="69"/>
      <c r="BB48" s="69"/>
      <c r="BC48" s="69"/>
      <c r="BD48" s="69"/>
      <c r="BE48" s="69"/>
      <c r="BF48" s="69"/>
      <c r="BG48" s="72"/>
      <c r="BH48" s="72"/>
      <c r="BI48" s="72"/>
      <c r="BJ48" s="73"/>
    </row>
    <row r="49" spans="1:62" s="74" customFormat="1" ht="18.75" customHeight="1">
      <c r="A49" s="642" t="s">
        <v>401</v>
      </c>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80"/>
      <c r="AC49" s="81"/>
      <c r="AD49" s="81"/>
      <c r="AE49" s="81"/>
      <c r="AF49" s="81"/>
      <c r="AG49" s="81"/>
      <c r="AH49" s="81"/>
      <c r="AI49" s="81"/>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72"/>
      <c r="BH49" s="72"/>
      <c r="BI49" s="72"/>
      <c r="BJ49" s="73"/>
    </row>
    <row r="50" spans="1:62" s="74" customFormat="1" ht="24.75" customHeight="1">
      <c r="A50" s="642" t="s">
        <v>184</v>
      </c>
      <c r="B50" s="642"/>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80"/>
      <c r="AC50" s="75"/>
      <c r="AD50" s="75"/>
      <c r="AE50" s="75"/>
      <c r="AF50" s="75"/>
      <c r="AG50" s="75"/>
      <c r="AH50" s="82"/>
      <c r="AI50" s="82"/>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4"/>
      <c r="BH50" s="84"/>
      <c r="BI50" s="73"/>
      <c r="BJ50" s="73"/>
    </row>
    <row r="51" spans="1:62" s="74" customFormat="1" ht="24.75" customHeight="1">
      <c r="A51" s="643" t="s">
        <v>185</v>
      </c>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85"/>
      <c r="AC51" s="75"/>
      <c r="AD51" s="75"/>
      <c r="AE51" s="75"/>
      <c r="AF51" s="75"/>
      <c r="AG51" s="75"/>
      <c r="AH51" s="86"/>
      <c r="AI51" s="86"/>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4"/>
      <c r="BH51" s="84"/>
      <c r="BI51" s="84"/>
      <c r="BJ51" s="73"/>
    </row>
    <row r="52" spans="1:62" s="74" customFormat="1" ht="24.75" customHeight="1">
      <c r="A52" s="644" t="s">
        <v>186</v>
      </c>
      <c r="B52" s="644"/>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5"/>
      <c r="AB52" s="87"/>
      <c r="AC52" s="75"/>
      <c r="AD52" s="75"/>
      <c r="AE52" s="75"/>
      <c r="AF52" s="75"/>
      <c r="AG52" s="75"/>
      <c r="AH52" s="88"/>
      <c r="AI52" s="88"/>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4"/>
      <c r="BH52" s="84"/>
      <c r="BI52" s="84"/>
      <c r="BJ52" s="73"/>
    </row>
    <row r="53" spans="1:62" ht="13.5" customHeight="1">
      <c r="A53" s="89"/>
      <c r="B53" s="89"/>
      <c r="C53" s="89"/>
      <c r="D53" s="89"/>
      <c r="E53" s="89"/>
      <c r="F53" s="89"/>
      <c r="G53" s="89"/>
      <c r="H53" s="89"/>
      <c r="I53" s="89"/>
      <c r="J53" s="89"/>
      <c r="K53" s="89"/>
      <c r="L53" s="89"/>
      <c r="M53" s="89"/>
      <c r="N53" s="89"/>
      <c r="O53" s="89"/>
      <c r="P53" s="89"/>
      <c r="Q53" s="89"/>
      <c r="R53" s="89"/>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1"/>
      <c r="BH53" s="91"/>
      <c r="BI53" s="91"/>
      <c r="BJ53" s="92"/>
    </row>
    <row r="54" spans="1:62" ht="14.25">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row>
    <row r="55" spans="1:61" ht="14.2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row>
    <row r="56" spans="1:58" ht="14.25">
      <c r="A56" s="94"/>
      <c r="B56" s="94"/>
      <c r="C56" s="94"/>
      <c r="D56" s="94"/>
      <c r="E56" s="94"/>
      <c r="F56" s="91"/>
      <c r="G56" s="94"/>
      <c r="H56" s="94"/>
      <c r="I56" s="91"/>
      <c r="J56" s="91"/>
      <c r="K56" s="94"/>
      <c r="L56" s="94"/>
      <c r="M56" s="90"/>
      <c r="N56" s="90"/>
      <c r="O56" s="90"/>
      <c r="P56" s="90"/>
      <c r="Q56" s="90"/>
      <c r="R56" s="90"/>
      <c r="S56" s="90"/>
      <c r="T56" s="90"/>
      <c r="U56" s="90"/>
      <c r="V56" s="90"/>
      <c r="W56" s="90"/>
      <c r="X56" s="90"/>
      <c r="Y56" s="90"/>
      <c r="Z56" s="90"/>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1:58" ht="14.25">
      <c r="A57" s="91"/>
      <c r="B57" s="91"/>
      <c r="C57" s="91"/>
      <c r="D57" s="91"/>
      <c r="E57" s="91"/>
      <c r="F57" s="91"/>
      <c r="G57" s="91"/>
      <c r="H57" s="91"/>
      <c r="I57" s="91"/>
      <c r="J57" s="91"/>
      <c r="K57" s="91"/>
      <c r="L57" s="91"/>
      <c r="M57" s="90"/>
      <c r="N57" s="90"/>
      <c r="O57" s="90"/>
      <c r="P57" s="90"/>
      <c r="Q57" s="90"/>
      <c r="R57" s="90"/>
      <c r="S57" s="90"/>
      <c r="T57" s="90"/>
      <c r="U57" s="90"/>
      <c r="V57" s="90"/>
      <c r="W57" s="90"/>
      <c r="X57" s="90"/>
      <c r="Y57" s="90"/>
      <c r="Z57" s="90"/>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row>
    <row r="58" spans="1:58" ht="14.25">
      <c r="A58" s="91"/>
      <c r="B58" s="91"/>
      <c r="C58" s="91"/>
      <c r="D58" s="91"/>
      <c r="E58" s="91"/>
      <c r="F58" s="91"/>
      <c r="G58" s="91"/>
      <c r="H58" s="91"/>
      <c r="I58" s="91"/>
      <c r="J58" s="91"/>
      <c r="K58" s="91"/>
      <c r="L58" s="91"/>
      <c r="M58" s="90"/>
      <c r="N58" s="90"/>
      <c r="O58" s="90"/>
      <c r="P58" s="90"/>
      <c r="Q58" s="90"/>
      <c r="R58" s="90"/>
      <c r="S58" s="90"/>
      <c r="T58" s="90"/>
      <c r="U58" s="90"/>
      <c r="V58" s="90"/>
      <c r="W58" s="90"/>
      <c r="X58" s="90"/>
      <c r="Y58" s="90"/>
      <c r="Z58" s="90"/>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row>
    <row r="59" spans="1:58" ht="14.25">
      <c r="A59" s="91"/>
      <c r="B59" s="91"/>
      <c r="C59" s="91"/>
      <c r="D59" s="91"/>
      <c r="E59" s="91"/>
      <c r="F59" s="90"/>
      <c r="G59" s="95"/>
      <c r="H59" s="95"/>
      <c r="I59" s="95"/>
      <c r="J59" s="95"/>
      <c r="K59" s="95"/>
      <c r="L59" s="95"/>
      <c r="M59" s="96"/>
      <c r="N59" s="96"/>
      <c r="O59" s="96"/>
      <c r="P59" s="96"/>
      <c r="Q59" s="96"/>
      <c r="R59" s="96"/>
      <c r="S59" s="96"/>
      <c r="T59" s="96"/>
      <c r="U59" s="96"/>
      <c r="V59" s="96"/>
      <c r="W59" s="96"/>
      <c r="X59" s="96"/>
      <c r="Y59" s="96"/>
      <c r="Z59" s="96"/>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row>
    <row r="60" spans="1:58" ht="14.25">
      <c r="A60" s="91"/>
      <c r="B60" s="91"/>
      <c r="C60" s="91"/>
      <c r="D60" s="91"/>
      <c r="E60" s="91"/>
      <c r="F60" s="90"/>
      <c r="G60" s="95"/>
      <c r="H60" s="95"/>
      <c r="I60" s="95"/>
      <c r="J60" s="95"/>
      <c r="K60" s="95"/>
      <c r="L60" s="95"/>
      <c r="M60" s="96"/>
      <c r="N60" s="96"/>
      <c r="O60" s="96"/>
      <c r="P60" s="96"/>
      <c r="Q60" s="96"/>
      <c r="R60" s="96"/>
      <c r="S60" s="96"/>
      <c r="T60" s="96"/>
      <c r="U60" s="96"/>
      <c r="V60" s="96"/>
      <c r="W60" s="96"/>
      <c r="X60" s="96"/>
      <c r="Y60" s="96"/>
      <c r="Z60" s="96"/>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row>
    <row r="61" spans="1:58" ht="14.25">
      <c r="A61" s="91"/>
      <c r="B61" s="91"/>
      <c r="C61" s="91"/>
      <c r="D61" s="91"/>
      <c r="E61" s="91"/>
      <c r="F61" s="90"/>
      <c r="G61" s="95"/>
      <c r="H61" s="95"/>
      <c r="I61" s="95"/>
      <c r="J61" s="95"/>
      <c r="K61" s="95"/>
      <c r="L61" s="95"/>
      <c r="M61" s="96"/>
      <c r="N61" s="96"/>
      <c r="O61" s="96"/>
      <c r="P61" s="96"/>
      <c r="Q61" s="96"/>
      <c r="R61" s="96"/>
      <c r="S61" s="96"/>
      <c r="T61" s="96"/>
      <c r="U61" s="96"/>
      <c r="V61" s="96"/>
      <c r="W61" s="96"/>
      <c r="X61" s="96"/>
      <c r="Y61" s="96"/>
      <c r="Z61" s="96"/>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row>
    <row r="62" spans="1:58" ht="14.25">
      <c r="A62" s="91"/>
      <c r="B62" s="91"/>
      <c r="C62" s="91"/>
      <c r="D62" s="91"/>
      <c r="E62" s="91"/>
      <c r="F62" s="90"/>
      <c r="G62" s="95"/>
      <c r="H62" s="95"/>
      <c r="I62" s="95"/>
      <c r="J62" s="95"/>
      <c r="K62" s="95"/>
      <c r="L62" s="95"/>
      <c r="M62" s="96"/>
      <c r="N62" s="96"/>
      <c r="O62" s="96"/>
      <c r="P62" s="96"/>
      <c r="Q62" s="96"/>
      <c r="R62" s="96"/>
      <c r="S62" s="96"/>
      <c r="T62" s="96"/>
      <c r="U62" s="96"/>
      <c r="V62" s="96"/>
      <c r="W62" s="96"/>
      <c r="X62" s="96"/>
      <c r="Y62" s="96"/>
      <c r="Z62" s="96"/>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row>
    <row r="63" spans="1:58" ht="14.25">
      <c r="A63" s="91"/>
      <c r="B63" s="91"/>
      <c r="C63" s="91"/>
      <c r="D63" s="91"/>
      <c r="E63" s="91"/>
      <c r="F63" s="90"/>
      <c r="G63" s="95"/>
      <c r="H63" s="95"/>
      <c r="I63" s="95"/>
      <c r="J63" s="95"/>
      <c r="K63" s="95"/>
      <c r="L63" s="95"/>
      <c r="M63" s="96"/>
      <c r="N63" s="96"/>
      <c r="O63" s="96"/>
      <c r="P63" s="96"/>
      <c r="Q63" s="96"/>
      <c r="R63" s="96"/>
      <c r="S63" s="96"/>
      <c r="T63" s="96"/>
      <c r="U63" s="96"/>
      <c r="V63" s="96"/>
      <c r="W63" s="96"/>
      <c r="X63" s="96"/>
      <c r="Y63" s="96"/>
      <c r="Z63" s="96"/>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row>
    <row r="64" spans="1:58" ht="14.25">
      <c r="A64" s="91"/>
      <c r="B64" s="91"/>
      <c r="C64" s="91"/>
      <c r="D64" s="91"/>
      <c r="E64" s="91"/>
      <c r="F64" s="90"/>
      <c r="G64" s="95"/>
      <c r="H64" s="95"/>
      <c r="I64" s="95"/>
      <c r="J64" s="95"/>
      <c r="K64" s="95"/>
      <c r="L64" s="95"/>
      <c r="M64" s="96"/>
      <c r="N64" s="96"/>
      <c r="O64" s="96"/>
      <c r="P64" s="96"/>
      <c r="Q64" s="96"/>
      <c r="R64" s="96"/>
      <c r="S64" s="96"/>
      <c r="T64" s="96"/>
      <c r="U64" s="96"/>
      <c r="V64" s="96"/>
      <c r="W64" s="96"/>
      <c r="X64" s="96"/>
      <c r="Y64" s="96"/>
      <c r="Z64" s="96"/>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row>
    <row r="65" spans="1:58" ht="14.25">
      <c r="A65" s="91"/>
      <c r="B65" s="91"/>
      <c r="C65" s="91"/>
      <c r="D65" s="91"/>
      <c r="E65" s="91"/>
      <c r="F65" s="90"/>
      <c r="G65" s="95"/>
      <c r="H65" s="95"/>
      <c r="I65" s="95"/>
      <c r="J65" s="95"/>
      <c r="K65" s="95"/>
      <c r="L65" s="95"/>
      <c r="M65" s="96"/>
      <c r="N65" s="96"/>
      <c r="O65" s="96"/>
      <c r="P65" s="96"/>
      <c r="Q65" s="96"/>
      <c r="R65" s="96"/>
      <c r="S65" s="96"/>
      <c r="T65" s="96"/>
      <c r="U65" s="96"/>
      <c r="V65" s="96"/>
      <c r="W65" s="96"/>
      <c r="X65" s="96"/>
      <c r="Y65" s="96"/>
      <c r="Z65" s="96"/>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row>
    <row r="66" spans="1:58" ht="14.25">
      <c r="A66" s="91"/>
      <c r="B66" s="91"/>
      <c r="C66" s="91"/>
      <c r="D66" s="91"/>
      <c r="E66" s="91"/>
      <c r="F66" s="90"/>
      <c r="G66" s="95"/>
      <c r="H66" s="95"/>
      <c r="I66" s="95"/>
      <c r="J66" s="95"/>
      <c r="K66" s="95"/>
      <c r="L66" s="95"/>
      <c r="M66" s="96"/>
      <c r="N66" s="96"/>
      <c r="O66" s="96"/>
      <c r="P66" s="96"/>
      <c r="Q66" s="96"/>
      <c r="R66" s="96"/>
      <c r="S66" s="96"/>
      <c r="T66" s="96"/>
      <c r="U66" s="96"/>
      <c r="V66" s="96"/>
      <c r="W66" s="96"/>
      <c r="X66" s="96"/>
      <c r="Y66" s="96"/>
      <c r="Z66" s="96"/>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row>
    <row r="67" spans="1:58" ht="14.25">
      <c r="A67" s="91"/>
      <c r="B67" s="91"/>
      <c r="C67" s="91"/>
      <c r="D67" s="91"/>
      <c r="E67" s="91"/>
      <c r="F67" s="90"/>
      <c r="G67" s="95"/>
      <c r="H67" s="95"/>
      <c r="I67" s="95"/>
      <c r="J67" s="95"/>
      <c r="K67" s="95"/>
      <c r="L67" s="95"/>
      <c r="M67" s="96"/>
      <c r="N67" s="96"/>
      <c r="O67" s="96"/>
      <c r="P67" s="96"/>
      <c r="Q67" s="96"/>
      <c r="R67" s="96"/>
      <c r="S67" s="96"/>
      <c r="T67" s="96"/>
      <c r="U67" s="96"/>
      <c r="V67" s="96"/>
      <c r="W67" s="96"/>
      <c r="X67" s="96"/>
      <c r="Y67" s="96"/>
      <c r="Z67" s="96"/>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row>
    <row r="68" spans="1:58" ht="14.25">
      <c r="A68" s="91"/>
      <c r="B68" s="91"/>
      <c r="C68" s="91"/>
      <c r="D68" s="91"/>
      <c r="E68" s="91"/>
      <c r="F68" s="90"/>
      <c r="G68" s="95"/>
      <c r="H68" s="95"/>
      <c r="I68" s="95"/>
      <c r="J68" s="95"/>
      <c r="K68" s="95"/>
      <c r="L68" s="95"/>
      <c r="M68" s="95"/>
      <c r="N68" s="95"/>
      <c r="O68" s="95"/>
      <c r="P68" s="95"/>
      <c r="Q68" s="95"/>
      <c r="R68" s="95"/>
      <c r="S68" s="95"/>
      <c r="T68" s="95"/>
      <c r="U68" s="95"/>
      <c r="V68" s="95"/>
      <c r="W68" s="96"/>
      <c r="X68" s="96"/>
      <c r="Y68" s="96"/>
      <c r="Z68" s="96"/>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row>
    <row r="69" spans="1:58" ht="14.25">
      <c r="A69" s="91"/>
      <c r="B69" s="91"/>
      <c r="C69" s="91"/>
      <c r="D69" s="91"/>
      <c r="E69" s="91"/>
      <c r="F69" s="90"/>
      <c r="G69" s="95"/>
      <c r="H69" s="95"/>
      <c r="I69" s="95"/>
      <c r="J69" s="95"/>
      <c r="K69" s="95"/>
      <c r="L69" s="95"/>
      <c r="M69" s="96"/>
      <c r="N69" s="96"/>
      <c r="O69" s="96"/>
      <c r="P69" s="96"/>
      <c r="Q69" s="96"/>
      <c r="R69" s="96"/>
      <c r="S69" s="96"/>
      <c r="T69" s="96"/>
      <c r="U69" s="96"/>
      <c r="V69" s="96"/>
      <c r="W69" s="96"/>
      <c r="X69" s="96"/>
      <c r="Y69" s="96"/>
      <c r="Z69" s="96"/>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row>
    <row r="70" spans="1:58" ht="14.25">
      <c r="A70" s="91"/>
      <c r="B70" s="91"/>
      <c r="C70" s="91"/>
      <c r="D70" s="91"/>
      <c r="E70" s="91"/>
      <c r="F70" s="90"/>
      <c r="G70" s="95"/>
      <c r="H70" s="95"/>
      <c r="I70" s="95"/>
      <c r="J70" s="95"/>
      <c r="K70" s="95"/>
      <c r="L70" s="95"/>
      <c r="M70" s="96"/>
      <c r="N70" s="96"/>
      <c r="O70" s="96"/>
      <c r="P70" s="96"/>
      <c r="Q70" s="96"/>
      <c r="R70" s="96"/>
      <c r="S70" s="96"/>
      <c r="T70" s="96"/>
      <c r="U70" s="96"/>
      <c r="V70" s="96"/>
      <c r="W70" s="96"/>
      <c r="X70" s="96"/>
      <c r="Y70" s="96"/>
      <c r="Z70" s="96"/>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row>
    <row r="71" spans="1:58" ht="14.25">
      <c r="A71" s="91"/>
      <c r="B71" s="91"/>
      <c r="C71" s="91"/>
      <c r="D71" s="91"/>
      <c r="E71" s="91"/>
      <c r="F71" s="90"/>
      <c r="G71" s="95"/>
      <c r="H71" s="95"/>
      <c r="I71" s="95"/>
      <c r="J71" s="95"/>
      <c r="K71" s="95"/>
      <c r="L71" s="95"/>
      <c r="M71" s="96"/>
      <c r="N71" s="96"/>
      <c r="O71" s="96"/>
      <c r="P71" s="96"/>
      <c r="Q71" s="96"/>
      <c r="R71" s="96"/>
      <c r="S71" s="96"/>
      <c r="T71" s="96"/>
      <c r="U71" s="96"/>
      <c r="V71" s="96"/>
      <c r="W71" s="96"/>
      <c r="X71" s="96"/>
      <c r="Y71" s="96"/>
      <c r="Z71" s="96"/>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row>
    <row r="72" spans="1:58" ht="14.25">
      <c r="A72" s="91"/>
      <c r="B72" s="91"/>
      <c r="C72" s="91"/>
      <c r="D72" s="91"/>
      <c r="E72" s="91"/>
      <c r="F72" s="90"/>
      <c r="G72" s="95"/>
      <c r="H72" s="95"/>
      <c r="I72" s="95"/>
      <c r="J72" s="95"/>
      <c r="K72" s="95"/>
      <c r="L72" s="95"/>
      <c r="M72" s="95"/>
      <c r="N72" s="95"/>
      <c r="O72" s="95"/>
      <c r="P72" s="95"/>
      <c r="Q72" s="95"/>
      <c r="R72" s="95"/>
      <c r="S72" s="95"/>
      <c r="T72" s="95"/>
      <c r="U72" s="95"/>
      <c r="V72" s="95"/>
      <c r="W72" s="96"/>
      <c r="X72" s="96"/>
      <c r="Y72" s="96"/>
      <c r="Z72" s="96"/>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row>
    <row r="73" spans="1:58" ht="15.75" customHeight="1">
      <c r="A73" s="97"/>
      <c r="B73" s="97"/>
      <c r="C73" s="97"/>
      <c r="D73" s="97"/>
      <c r="E73" s="97"/>
      <c r="F73" s="98"/>
      <c r="G73" s="95"/>
      <c r="H73" s="95"/>
      <c r="I73" s="95"/>
      <c r="J73" s="95"/>
      <c r="K73" s="95"/>
      <c r="L73" s="95"/>
      <c r="M73" s="91"/>
      <c r="N73" s="91"/>
      <c r="O73" s="99"/>
      <c r="P73" s="99"/>
      <c r="Q73" s="99"/>
      <c r="R73" s="99"/>
      <c r="S73" s="93"/>
      <c r="T73" s="93"/>
      <c r="U73" s="93"/>
      <c r="V73" s="93"/>
      <c r="W73" s="100"/>
      <c r="X73" s="100"/>
      <c r="Y73" s="100"/>
      <c r="Z73" s="100"/>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row>
    <row r="74" spans="1:58" ht="14.25">
      <c r="A74" s="91"/>
      <c r="B74" s="91"/>
      <c r="C74" s="91"/>
      <c r="D74" s="91"/>
      <c r="E74" s="91"/>
      <c r="F74" s="101"/>
      <c r="G74" s="95"/>
      <c r="H74" s="95"/>
      <c r="I74" s="95"/>
      <c r="J74" s="95"/>
      <c r="K74" s="95"/>
      <c r="L74" s="95"/>
      <c r="M74" s="95"/>
      <c r="N74" s="95"/>
      <c r="O74" s="95"/>
      <c r="P74" s="95"/>
      <c r="Q74" s="95"/>
      <c r="R74" s="95"/>
      <c r="S74" s="90"/>
      <c r="T74" s="90"/>
      <c r="U74" s="90"/>
      <c r="V74" s="90"/>
      <c r="W74" s="102"/>
      <c r="X74" s="102"/>
      <c r="Y74" s="102"/>
      <c r="Z74" s="102"/>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row>
    <row r="75" spans="1:58" ht="14.25" customHeight="1">
      <c r="A75" s="94"/>
      <c r="B75" s="94"/>
      <c r="C75" s="94"/>
      <c r="D75" s="94"/>
      <c r="E75" s="94"/>
      <c r="F75" s="90"/>
      <c r="G75" s="95"/>
      <c r="H75" s="95"/>
      <c r="I75" s="95"/>
      <c r="J75" s="95"/>
      <c r="K75" s="95"/>
      <c r="L75" s="95"/>
      <c r="M75" s="94"/>
      <c r="N75" s="94"/>
      <c r="O75" s="93"/>
      <c r="P75" s="93"/>
      <c r="Q75" s="93"/>
      <c r="R75" s="93"/>
      <c r="S75" s="93"/>
      <c r="T75" s="93"/>
      <c r="U75" s="93"/>
      <c r="V75" s="93"/>
      <c r="W75" s="103"/>
      <c r="X75" s="103"/>
      <c r="Y75" s="103"/>
      <c r="Z75" s="103"/>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row>
    <row r="76" spans="1:58" ht="14.25">
      <c r="A76" s="91"/>
      <c r="B76" s="91"/>
      <c r="C76" s="91"/>
      <c r="D76" s="91"/>
      <c r="E76" s="91"/>
      <c r="F76" s="90"/>
      <c r="G76" s="95"/>
      <c r="H76" s="95"/>
      <c r="I76" s="95"/>
      <c r="J76" s="95"/>
      <c r="K76" s="95"/>
      <c r="L76" s="95"/>
      <c r="M76" s="91"/>
      <c r="N76" s="91"/>
      <c r="O76" s="93"/>
      <c r="P76" s="93"/>
      <c r="Q76" s="93"/>
      <c r="R76" s="93"/>
      <c r="S76" s="93"/>
      <c r="T76" s="93"/>
      <c r="U76" s="93"/>
      <c r="V76" s="93"/>
      <c r="W76" s="103"/>
      <c r="X76" s="103"/>
      <c r="Y76" s="103"/>
      <c r="Z76" s="103"/>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row>
    <row r="77" spans="1:58" ht="14.25">
      <c r="A77" s="91"/>
      <c r="B77" s="91"/>
      <c r="C77" s="91"/>
      <c r="D77" s="91"/>
      <c r="E77" s="91"/>
      <c r="F77" s="90"/>
      <c r="G77" s="95"/>
      <c r="H77" s="95"/>
      <c r="I77" s="95"/>
      <c r="J77" s="95"/>
      <c r="K77" s="95"/>
      <c r="L77" s="95"/>
      <c r="M77" s="91"/>
      <c r="N77" s="91"/>
      <c r="O77" s="93"/>
      <c r="P77" s="93"/>
      <c r="Q77" s="93"/>
      <c r="R77" s="93"/>
      <c r="S77" s="93"/>
      <c r="T77" s="93"/>
      <c r="U77" s="93"/>
      <c r="V77" s="93"/>
      <c r="W77" s="103"/>
      <c r="X77" s="103"/>
      <c r="Y77" s="103"/>
      <c r="Z77" s="103"/>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row>
    <row r="78" spans="1:58" ht="14.25">
      <c r="A78" s="91"/>
      <c r="B78" s="91"/>
      <c r="C78" s="91"/>
      <c r="D78" s="91"/>
      <c r="E78" s="91"/>
      <c r="F78" s="90"/>
      <c r="G78" s="95"/>
      <c r="H78" s="95"/>
      <c r="I78" s="95"/>
      <c r="J78" s="95"/>
      <c r="K78" s="95"/>
      <c r="L78" s="95"/>
      <c r="M78" s="91"/>
      <c r="N78" s="91"/>
      <c r="O78" s="93"/>
      <c r="P78" s="93"/>
      <c r="Q78" s="93"/>
      <c r="R78" s="93"/>
      <c r="S78" s="93"/>
      <c r="T78" s="93"/>
      <c r="U78" s="93"/>
      <c r="V78" s="93"/>
      <c r="W78" s="103"/>
      <c r="X78" s="103"/>
      <c r="Y78" s="103"/>
      <c r="Z78" s="103"/>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row>
    <row r="79" spans="1:58" ht="14.25">
      <c r="A79" s="91"/>
      <c r="B79" s="91"/>
      <c r="C79" s="91"/>
      <c r="D79" s="91"/>
      <c r="E79" s="91"/>
      <c r="F79" s="91"/>
      <c r="G79" s="95"/>
      <c r="H79" s="95"/>
      <c r="I79" s="104"/>
      <c r="J79" s="104"/>
      <c r="K79" s="104"/>
      <c r="L79" s="104"/>
      <c r="M79" s="91"/>
      <c r="N79" s="91"/>
      <c r="O79" s="91"/>
      <c r="P79" s="91"/>
      <c r="Q79" s="91"/>
      <c r="R79" s="91"/>
      <c r="S79" s="91"/>
      <c r="T79" s="91"/>
      <c r="U79" s="91"/>
      <c r="V79" s="91"/>
      <c r="W79" s="103"/>
      <c r="X79" s="103"/>
      <c r="Y79" s="103"/>
      <c r="Z79" s="103"/>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row>
    <row r="80" spans="1:58" ht="14.25">
      <c r="A80" s="91"/>
      <c r="B80" s="91"/>
      <c r="C80" s="91"/>
      <c r="D80" s="91"/>
      <c r="E80" s="91"/>
      <c r="F80" s="91"/>
      <c r="G80" s="92"/>
      <c r="H80" s="92"/>
      <c r="I80" s="92"/>
      <c r="J80" s="92"/>
      <c r="K80" s="92"/>
      <c r="L80" s="92"/>
      <c r="M80" s="91"/>
      <c r="N80" s="91"/>
      <c r="O80" s="91"/>
      <c r="P80" s="91"/>
      <c r="Q80" s="91"/>
      <c r="R80" s="91"/>
      <c r="S80" s="91"/>
      <c r="T80" s="91"/>
      <c r="U80" s="91"/>
      <c r="V80" s="91"/>
      <c r="W80" s="103"/>
      <c r="X80" s="103"/>
      <c r="Y80" s="103"/>
      <c r="Z80" s="103"/>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row>
    <row r="81" spans="1:58" ht="14.2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row>
    <row r="82" spans="1:58" ht="14.25">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row>
    <row r="83" spans="1:58" ht="14.2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row>
    <row r="84" spans="1:58" ht="14.2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row>
    <row r="85" spans="1:58" ht="14.2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row>
    <row r="86" spans="1:58" ht="14.25">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row>
    <row r="87" spans="1:58" ht="14.25">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row>
    <row r="88" spans="1:58" ht="14.25">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row>
    <row r="89" spans="1:58" ht="14.2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row>
    <row r="90" spans="1:58" ht="14.25">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row>
    <row r="91" spans="1:58" ht="14.25">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row>
    <row r="92" spans="1:58" ht="14.25">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row>
    <row r="93" spans="1:58" ht="14.25">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row>
    <row r="94" spans="1:58" ht="14.25">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row>
    <row r="95" spans="1:58" ht="14.2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row>
    <row r="96" spans="1:58" ht="14.2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row>
    <row r="97" spans="1:58" ht="14.2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row>
    <row r="98" spans="1:58" ht="14.25">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row>
    <row r="99" spans="1:58" ht="14.25">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row>
    <row r="100" spans="1:58" ht="14.25">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row>
    <row r="101" spans="1:58" ht="14.25">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row>
    <row r="102" spans="1:58" ht="14.25">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row>
    <row r="103" spans="1:58" ht="14.25">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row>
    <row r="104" spans="1:58" ht="14.25">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row>
    <row r="105" spans="1:58" ht="14.25">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row>
    <row r="106" spans="1:58" ht="14.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row>
    <row r="107" spans="1:58" ht="14.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row>
    <row r="108" spans="1:58" ht="14.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row>
    <row r="109" spans="1:58" ht="14.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row>
    <row r="110" spans="1:58" ht="14.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row>
    <row r="111" spans="1:58" ht="14.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row>
    <row r="112" spans="1:58" ht="14.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row>
    <row r="113" spans="1:58" ht="14.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row>
    <row r="114" spans="1:58" ht="14.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row>
    <row r="115" spans="1:58" ht="14.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row>
    <row r="116" spans="1:58" ht="14.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row>
    <row r="117" spans="1:58" ht="14.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row>
    <row r="118" spans="1:58" ht="14.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row>
    <row r="119" spans="1:58" ht="14.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row>
    <row r="120" spans="1:58" ht="14.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row>
    <row r="121" spans="1:58" ht="14.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row>
    <row r="122" spans="1:58" ht="14.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row>
    <row r="123" spans="1:58" ht="14.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row>
    <row r="124" spans="1:58" ht="14.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row>
    <row r="125" spans="1:58" ht="14.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row>
    <row r="126" spans="1:58" ht="14.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row>
    <row r="127" spans="1:58" ht="14.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row>
    <row r="128" spans="1:58" ht="14.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row>
    <row r="129" spans="1:58" ht="14.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row>
    <row r="130" spans="1:58" ht="14.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row>
    <row r="131" spans="1:58" ht="14.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row>
    <row r="132" spans="1:58" ht="14.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row>
    <row r="133" spans="1:58" ht="14.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row>
    <row r="134" spans="1:58" ht="14.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row>
    <row r="135" spans="1:58" ht="14.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row>
    <row r="136" spans="1:58" ht="14.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row>
    <row r="137" spans="1:58" ht="14.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row>
    <row r="138" spans="1:58" ht="14.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row>
    <row r="139" spans="1:58" ht="14.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row>
    <row r="140" spans="1:58" ht="14.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row>
  </sheetData>
  <sheetProtection sheet="1" objects="1" scenarios="1"/>
  <mergeCells count="457">
    <mergeCell ref="AD35:AF36"/>
    <mergeCell ref="Z35:AA36"/>
    <mergeCell ref="Z28:AA28"/>
    <mergeCell ref="Z29:AA29"/>
    <mergeCell ref="Z30:AA30"/>
    <mergeCell ref="Z31:AA31"/>
    <mergeCell ref="Z32:AA32"/>
    <mergeCell ref="Z33:AA33"/>
    <mergeCell ref="Z34:AA34"/>
    <mergeCell ref="AB28:AC28"/>
    <mergeCell ref="BH18:BK18"/>
    <mergeCell ref="BH19:BK19"/>
    <mergeCell ref="BH20:BK20"/>
    <mergeCell ref="A33:B33"/>
    <mergeCell ref="A32:B32"/>
    <mergeCell ref="AH16:AH20"/>
    <mergeCell ref="AI16:AL16"/>
    <mergeCell ref="AM16:AN16"/>
    <mergeCell ref="AP16:AS16"/>
    <mergeCell ref="AI17:AL17"/>
    <mergeCell ref="A34:B34"/>
    <mergeCell ref="C29:F29"/>
    <mergeCell ref="C30:F30"/>
    <mergeCell ref="C31:F31"/>
    <mergeCell ref="C32:F32"/>
    <mergeCell ref="C33:F33"/>
    <mergeCell ref="C34:F34"/>
    <mergeCell ref="A29:B29"/>
    <mergeCell ref="A30:B30"/>
    <mergeCell ref="A31:B31"/>
    <mergeCell ref="A5:I5"/>
    <mergeCell ref="K5:P5"/>
    <mergeCell ref="A6:E8"/>
    <mergeCell ref="F6:H8"/>
    <mergeCell ref="I6:L8"/>
    <mergeCell ref="M6:P8"/>
    <mergeCell ref="B11:E11"/>
    <mergeCell ref="B10:E10"/>
    <mergeCell ref="S5:V5"/>
    <mergeCell ref="W5:AN5"/>
    <mergeCell ref="F10:H10"/>
    <mergeCell ref="I10:L10"/>
    <mergeCell ref="M10:P10"/>
    <mergeCell ref="Q10:S10"/>
    <mergeCell ref="T10:W10"/>
    <mergeCell ref="X10:Z10"/>
    <mergeCell ref="AQ5:AT5"/>
    <mergeCell ref="AU5:BC5"/>
    <mergeCell ref="Q6:AG6"/>
    <mergeCell ref="AH6:AL8"/>
    <mergeCell ref="AM6:AO8"/>
    <mergeCell ref="AP6:AS8"/>
    <mergeCell ref="AX8:AZ8"/>
    <mergeCell ref="BA8:BD8"/>
    <mergeCell ref="BH8:BK8"/>
    <mergeCell ref="AT6:AW8"/>
    <mergeCell ref="AX6:BK6"/>
    <mergeCell ref="Q7:W7"/>
    <mergeCell ref="X7:AG7"/>
    <mergeCell ref="AX7:BD7"/>
    <mergeCell ref="BE7:BK7"/>
    <mergeCell ref="Q8:S8"/>
    <mergeCell ref="T8:W8"/>
    <mergeCell ref="X8:Z8"/>
    <mergeCell ref="BE8:BG8"/>
    <mergeCell ref="AA8:AG8"/>
    <mergeCell ref="AT10:AW10"/>
    <mergeCell ref="AX10:AZ10"/>
    <mergeCell ref="AI10:AL10"/>
    <mergeCell ref="AA10:AG10"/>
    <mergeCell ref="BA10:BD10"/>
    <mergeCell ref="BE10:BG10"/>
    <mergeCell ref="AM10:AO10"/>
    <mergeCell ref="AP10:AS10"/>
    <mergeCell ref="BH10:BK10"/>
    <mergeCell ref="F11:H11"/>
    <mergeCell ref="I11:L11"/>
    <mergeCell ref="M11:P11"/>
    <mergeCell ref="Q11:S11"/>
    <mergeCell ref="T11:W11"/>
    <mergeCell ref="X11:Z11"/>
    <mergeCell ref="AA11:AG11"/>
    <mergeCell ref="AI11:AL11"/>
    <mergeCell ref="AH9:AH13"/>
    <mergeCell ref="AM11:AO11"/>
    <mergeCell ref="AP11:AS11"/>
    <mergeCell ref="AM12:AO12"/>
    <mergeCell ref="AP12:AS12"/>
    <mergeCell ref="AT11:AW11"/>
    <mergeCell ref="AX11:AZ11"/>
    <mergeCell ref="BA11:BD11"/>
    <mergeCell ref="BE11:BG11"/>
    <mergeCell ref="BH11:BK11"/>
    <mergeCell ref="B12:E12"/>
    <mergeCell ref="F12:H12"/>
    <mergeCell ref="I12:L12"/>
    <mergeCell ref="M12:P12"/>
    <mergeCell ref="Q12:S12"/>
    <mergeCell ref="T12:W12"/>
    <mergeCell ref="X12:Z12"/>
    <mergeCell ref="AA12:AG12"/>
    <mergeCell ref="AI12:AL12"/>
    <mergeCell ref="AT12:AW12"/>
    <mergeCell ref="AX12:AZ12"/>
    <mergeCell ref="BA12:BD12"/>
    <mergeCell ref="BE12:BG12"/>
    <mergeCell ref="BH12:BK12"/>
    <mergeCell ref="B13:E13"/>
    <mergeCell ref="F13:H13"/>
    <mergeCell ref="I13:L13"/>
    <mergeCell ref="M13:P13"/>
    <mergeCell ref="Q13:S13"/>
    <mergeCell ref="T13:W13"/>
    <mergeCell ref="X13:Z13"/>
    <mergeCell ref="AA13:AG13"/>
    <mergeCell ref="AI13:AL13"/>
    <mergeCell ref="AT13:AW13"/>
    <mergeCell ref="AX13:AZ13"/>
    <mergeCell ref="BA13:BD13"/>
    <mergeCell ref="BE13:BG13"/>
    <mergeCell ref="AM13:AO13"/>
    <mergeCell ref="AP13:AS13"/>
    <mergeCell ref="BH13:BK13"/>
    <mergeCell ref="B14:E15"/>
    <mergeCell ref="F14:H15"/>
    <mergeCell ref="I14:L15"/>
    <mergeCell ref="M14:P15"/>
    <mergeCell ref="Q14:S15"/>
    <mergeCell ref="T14:W15"/>
    <mergeCell ref="X14:Z15"/>
    <mergeCell ref="AA14:AG15"/>
    <mergeCell ref="AH14:AL14"/>
    <mergeCell ref="BB14:BD15"/>
    <mergeCell ref="BE14:BG15"/>
    <mergeCell ref="BI14:BK15"/>
    <mergeCell ref="AH15:AL15"/>
    <mergeCell ref="AM14:AO14"/>
    <mergeCell ref="AP14:AS15"/>
    <mergeCell ref="AT14:AW15"/>
    <mergeCell ref="AX14:AZ15"/>
    <mergeCell ref="X18:Z18"/>
    <mergeCell ref="B16:E16"/>
    <mergeCell ref="F16:H16"/>
    <mergeCell ref="I16:L16"/>
    <mergeCell ref="M16:P16"/>
    <mergeCell ref="Q16:S16"/>
    <mergeCell ref="T16:W16"/>
    <mergeCell ref="T17:W17"/>
    <mergeCell ref="F18:H18"/>
    <mergeCell ref="I18:L18"/>
    <mergeCell ref="AY19:BG19"/>
    <mergeCell ref="X16:Z16"/>
    <mergeCell ref="AA16:AG16"/>
    <mergeCell ref="AM17:AO17"/>
    <mergeCell ref="AP17:AS17"/>
    <mergeCell ref="AI18:AL18"/>
    <mergeCell ref="AM18:AO18"/>
    <mergeCell ref="AP18:AS18"/>
    <mergeCell ref="X17:Z17"/>
    <mergeCell ref="AA17:AG17"/>
    <mergeCell ref="AT16:AW16"/>
    <mergeCell ref="AX16:AX22"/>
    <mergeCell ref="AY16:BG16"/>
    <mergeCell ref="BH16:BK16"/>
    <mergeCell ref="AT17:AW17"/>
    <mergeCell ref="AY17:BG17"/>
    <mergeCell ref="BH17:BJ17"/>
    <mergeCell ref="AT18:AW18"/>
    <mergeCell ref="AY18:BG18"/>
    <mergeCell ref="AY20:BG20"/>
    <mergeCell ref="M18:P18"/>
    <mergeCell ref="Q18:S18"/>
    <mergeCell ref="T18:W18"/>
    <mergeCell ref="B17:E17"/>
    <mergeCell ref="F17:H17"/>
    <mergeCell ref="I17:L17"/>
    <mergeCell ref="M17:P17"/>
    <mergeCell ref="Q17:S17"/>
    <mergeCell ref="AA18:AG18"/>
    <mergeCell ref="B19:E19"/>
    <mergeCell ref="F19:H19"/>
    <mergeCell ref="I19:L19"/>
    <mergeCell ref="M19:P19"/>
    <mergeCell ref="Q19:S19"/>
    <mergeCell ref="T19:W19"/>
    <mergeCell ref="X19:Z19"/>
    <mergeCell ref="AA19:AG19"/>
    <mergeCell ref="B18:E18"/>
    <mergeCell ref="AI19:AL19"/>
    <mergeCell ref="AM19:AO19"/>
    <mergeCell ref="AP19:AS19"/>
    <mergeCell ref="AT19:AW19"/>
    <mergeCell ref="B20:E20"/>
    <mergeCell ref="F20:H20"/>
    <mergeCell ref="I20:L20"/>
    <mergeCell ref="M20:P20"/>
    <mergeCell ref="Q20:S20"/>
    <mergeCell ref="T20:W20"/>
    <mergeCell ref="X20:Z20"/>
    <mergeCell ref="AA20:AG20"/>
    <mergeCell ref="AI20:AL20"/>
    <mergeCell ref="AM20:AO20"/>
    <mergeCell ref="AP20:AS20"/>
    <mergeCell ref="AT20:AW20"/>
    <mergeCell ref="B21:B22"/>
    <mergeCell ref="C21:E22"/>
    <mergeCell ref="F21:H22"/>
    <mergeCell ref="I21:L22"/>
    <mergeCell ref="M21:P22"/>
    <mergeCell ref="Q21:S22"/>
    <mergeCell ref="T21:W22"/>
    <mergeCell ref="X21:Z22"/>
    <mergeCell ref="AA21:AG22"/>
    <mergeCell ref="M27:N27"/>
    <mergeCell ref="AY21:BG22"/>
    <mergeCell ref="BI21:BK22"/>
    <mergeCell ref="AH22:AL22"/>
    <mergeCell ref="I24:N26"/>
    <mergeCell ref="O24:S24"/>
    <mergeCell ref="O25:S27"/>
    <mergeCell ref="A23:I23"/>
    <mergeCell ref="AH21:AL21"/>
    <mergeCell ref="AM21:AO22"/>
    <mergeCell ref="AQ21:AS22"/>
    <mergeCell ref="AU21:AW22"/>
    <mergeCell ref="AG25:AI27"/>
    <mergeCell ref="Z24:AA27"/>
    <mergeCell ref="AD25:AF27"/>
    <mergeCell ref="A24:F27"/>
    <mergeCell ref="G24:H27"/>
    <mergeCell ref="I27:J27"/>
    <mergeCell ref="K27:L27"/>
    <mergeCell ref="AN24:AQ24"/>
    <mergeCell ref="AR24:AT24"/>
    <mergeCell ref="AU24:AX24"/>
    <mergeCell ref="AY24:BA24"/>
    <mergeCell ref="BB24:BF24"/>
    <mergeCell ref="T24:W24"/>
    <mergeCell ref="X24:Y27"/>
    <mergeCell ref="AB24:AC27"/>
    <mergeCell ref="AG24:AI24"/>
    <mergeCell ref="T25:W27"/>
    <mergeCell ref="BG24:BJ24"/>
    <mergeCell ref="BK24:BM27"/>
    <mergeCell ref="AY25:BA27"/>
    <mergeCell ref="BB25:BF27"/>
    <mergeCell ref="BG25:BJ27"/>
    <mergeCell ref="AJ25:AM27"/>
    <mergeCell ref="AN25:AQ27"/>
    <mergeCell ref="AR25:AT27"/>
    <mergeCell ref="AU25:AX27"/>
    <mergeCell ref="AJ24:AM24"/>
    <mergeCell ref="G28:H28"/>
    <mergeCell ref="I28:J28"/>
    <mergeCell ref="K28:L28"/>
    <mergeCell ref="A28:B28"/>
    <mergeCell ref="C28:F28"/>
    <mergeCell ref="M28:N28"/>
    <mergeCell ref="O28:S28"/>
    <mergeCell ref="T28:W28"/>
    <mergeCell ref="X28:Y28"/>
    <mergeCell ref="AG28:AI28"/>
    <mergeCell ref="AJ28:AK28"/>
    <mergeCell ref="AL28:AM28"/>
    <mergeCell ref="AD28:AF28"/>
    <mergeCell ref="AN28:AQ28"/>
    <mergeCell ref="AR28:AT28"/>
    <mergeCell ref="AU28:AX28"/>
    <mergeCell ref="AY28:BA28"/>
    <mergeCell ref="BB28:BF28"/>
    <mergeCell ref="BG28:BJ28"/>
    <mergeCell ref="BK28:BM28"/>
    <mergeCell ref="G29:H29"/>
    <mergeCell ref="I29:J29"/>
    <mergeCell ref="K29:L29"/>
    <mergeCell ref="M29:N29"/>
    <mergeCell ref="O29:S29"/>
    <mergeCell ref="T29:W29"/>
    <mergeCell ref="X29:Y29"/>
    <mergeCell ref="AB29:AC29"/>
    <mergeCell ref="AG29:AI29"/>
    <mergeCell ref="AJ29:AK29"/>
    <mergeCell ref="AL29:AM29"/>
    <mergeCell ref="AD29:AF29"/>
    <mergeCell ref="AN29:AQ29"/>
    <mergeCell ref="AR29:AT29"/>
    <mergeCell ref="AU29:AX29"/>
    <mergeCell ref="AY29:BA29"/>
    <mergeCell ref="BB29:BF29"/>
    <mergeCell ref="BG29:BJ29"/>
    <mergeCell ref="BK29:BM29"/>
    <mergeCell ref="G30:H30"/>
    <mergeCell ref="I30:J30"/>
    <mergeCell ref="K30:L30"/>
    <mergeCell ref="M30:N30"/>
    <mergeCell ref="O30:S30"/>
    <mergeCell ref="T30:W30"/>
    <mergeCell ref="X30:Y30"/>
    <mergeCell ref="AB30:AC30"/>
    <mergeCell ref="AG30:AI30"/>
    <mergeCell ref="AJ30:AK30"/>
    <mergeCell ref="AL30:AM30"/>
    <mergeCell ref="AD30:AF30"/>
    <mergeCell ref="AN30:AQ30"/>
    <mergeCell ref="AR30:AT30"/>
    <mergeCell ref="AU30:AX30"/>
    <mergeCell ref="AY30:BA30"/>
    <mergeCell ref="BB30:BF30"/>
    <mergeCell ref="BG30:BJ30"/>
    <mergeCell ref="BK30:BM30"/>
    <mergeCell ref="G31:H31"/>
    <mergeCell ref="I31:J31"/>
    <mergeCell ref="K31:L31"/>
    <mergeCell ref="M31:N31"/>
    <mergeCell ref="O31:S31"/>
    <mergeCell ref="T31:W31"/>
    <mergeCell ref="X31:Y31"/>
    <mergeCell ref="AB31:AC31"/>
    <mergeCell ref="AG31:AI31"/>
    <mergeCell ref="AJ31:AK31"/>
    <mergeCell ref="AL31:AM31"/>
    <mergeCell ref="AD31:AF31"/>
    <mergeCell ref="AN31:AQ31"/>
    <mergeCell ref="AR31:AT31"/>
    <mergeCell ref="AU31:AX31"/>
    <mergeCell ref="AY31:BA31"/>
    <mergeCell ref="BB31:BF31"/>
    <mergeCell ref="BG31:BJ31"/>
    <mergeCell ref="BK31:BM31"/>
    <mergeCell ref="G32:H32"/>
    <mergeCell ref="I32:J32"/>
    <mergeCell ref="K32:L32"/>
    <mergeCell ref="M32:N32"/>
    <mergeCell ref="O32:S32"/>
    <mergeCell ref="T32:W32"/>
    <mergeCell ref="X32:Y32"/>
    <mergeCell ref="AB32:AC32"/>
    <mergeCell ref="AG32:AI32"/>
    <mergeCell ref="AJ32:AK32"/>
    <mergeCell ref="AL32:AM32"/>
    <mergeCell ref="AD32:AF32"/>
    <mergeCell ref="AN32:AQ32"/>
    <mergeCell ref="AR32:AT32"/>
    <mergeCell ref="AU32:AX32"/>
    <mergeCell ref="AY32:BA32"/>
    <mergeCell ref="BB32:BF32"/>
    <mergeCell ref="BG32:BJ32"/>
    <mergeCell ref="BK32:BM32"/>
    <mergeCell ref="G33:H33"/>
    <mergeCell ref="I33:J33"/>
    <mergeCell ref="K33:L33"/>
    <mergeCell ref="M33:N33"/>
    <mergeCell ref="O33:S33"/>
    <mergeCell ref="T33:W33"/>
    <mergeCell ref="X33:Y33"/>
    <mergeCell ref="AB33:AC33"/>
    <mergeCell ref="AG33:AI33"/>
    <mergeCell ref="AJ33:AK33"/>
    <mergeCell ref="AL33:AM33"/>
    <mergeCell ref="AD33:AF33"/>
    <mergeCell ref="AN33:AQ33"/>
    <mergeCell ref="AR33:AT33"/>
    <mergeCell ref="AU33:AX33"/>
    <mergeCell ref="AY33:BA33"/>
    <mergeCell ref="BB33:BF33"/>
    <mergeCell ref="BG33:BJ33"/>
    <mergeCell ref="BK33:BM33"/>
    <mergeCell ref="G34:H34"/>
    <mergeCell ref="I34:J34"/>
    <mergeCell ref="K34:L34"/>
    <mergeCell ref="M34:N34"/>
    <mergeCell ref="O34:S34"/>
    <mergeCell ref="T34:W34"/>
    <mergeCell ref="X34:Y34"/>
    <mergeCell ref="AB34:AC34"/>
    <mergeCell ref="AG34:AI34"/>
    <mergeCell ref="AJ34:AK34"/>
    <mergeCell ref="AL34:AM34"/>
    <mergeCell ref="AD34:AF34"/>
    <mergeCell ref="BK34:BM34"/>
    <mergeCell ref="A35:F36"/>
    <mergeCell ref="G35:N36"/>
    <mergeCell ref="O35:S36"/>
    <mergeCell ref="T35:W36"/>
    <mergeCell ref="X35:Y36"/>
    <mergeCell ref="AB35:AC36"/>
    <mergeCell ref="AG35:AI36"/>
    <mergeCell ref="AN34:AQ34"/>
    <mergeCell ref="AR34:AT34"/>
    <mergeCell ref="AN35:AQ36"/>
    <mergeCell ref="AR35:AT36"/>
    <mergeCell ref="BB34:BF34"/>
    <mergeCell ref="BG34:BJ34"/>
    <mergeCell ref="AU34:AX34"/>
    <mergeCell ref="AY34:BA34"/>
    <mergeCell ref="BK35:BM36"/>
    <mergeCell ref="A37:L37"/>
    <mergeCell ref="M37:AC37"/>
    <mergeCell ref="BB37:BK37"/>
    <mergeCell ref="AU35:AX36"/>
    <mergeCell ref="AY35:BA36"/>
    <mergeCell ref="BC35:BF36"/>
    <mergeCell ref="BG35:BJ36"/>
    <mergeCell ref="AJ35:AK36"/>
    <mergeCell ref="AL35:AM36"/>
    <mergeCell ref="A38:D41"/>
    <mergeCell ref="E38:H41"/>
    <mergeCell ref="M38:AM38"/>
    <mergeCell ref="AN38:AR38"/>
    <mergeCell ref="AI40:AM41"/>
    <mergeCell ref="AS38:AW38"/>
    <mergeCell ref="AX38:BA41"/>
    <mergeCell ref="BB38:BK44"/>
    <mergeCell ref="I39:L41"/>
    <mergeCell ref="AN39:AR41"/>
    <mergeCell ref="AS39:AW40"/>
    <mergeCell ref="M40:Q41"/>
    <mergeCell ref="R40:V41"/>
    <mergeCell ref="W40:Z41"/>
    <mergeCell ref="AA40:AH41"/>
    <mergeCell ref="AS41:AW41"/>
    <mergeCell ref="A42:D42"/>
    <mergeCell ref="E42:H42"/>
    <mergeCell ref="I42:K42"/>
    <mergeCell ref="M42:P42"/>
    <mergeCell ref="R42:U42"/>
    <mergeCell ref="W42:Y42"/>
    <mergeCell ref="AA42:AG42"/>
    <mergeCell ref="AI42:AL42"/>
    <mergeCell ref="AN42:AQ42"/>
    <mergeCell ref="AS42:AV42"/>
    <mergeCell ref="AX42:BA44"/>
    <mergeCell ref="A43:D43"/>
    <mergeCell ref="E43:H43"/>
    <mergeCell ref="I43:L43"/>
    <mergeCell ref="M43:Q43"/>
    <mergeCell ref="R43:V43"/>
    <mergeCell ref="AS44:AW44"/>
    <mergeCell ref="A45:BK45"/>
    <mergeCell ref="A49:AA49"/>
    <mergeCell ref="AN43:AR43"/>
    <mergeCell ref="AS43:AW43"/>
    <mergeCell ref="A44:D44"/>
    <mergeCell ref="E44:H44"/>
    <mergeCell ref="AN44:AR44"/>
    <mergeCell ref="M44:Q44"/>
    <mergeCell ref="R44:V44"/>
    <mergeCell ref="A50:AA50"/>
    <mergeCell ref="A51:AA51"/>
    <mergeCell ref="A52:AA52"/>
    <mergeCell ref="W43:Z43"/>
    <mergeCell ref="AA43:AH43"/>
    <mergeCell ref="AI43:AM43"/>
    <mergeCell ref="W44:Z44"/>
    <mergeCell ref="AA44:AH44"/>
    <mergeCell ref="AI44:AM44"/>
    <mergeCell ref="I44:L44"/>
  </mergeCells>
  <conditionalFormatting sqref="BB28:BE34 T28:T34 AN28:AQ34">
    <cfRule type="cellIs" priority="1" dxfId="7" operator="greaterThan" stopIfTrue="1">
      <formula>""</formula>
    </cfRule>
  </conditionalFormatting>
  <dataValidations count="11">
    <dataValidation showInputMessage="1" showErrorMessage="1" sqref="BK28:BM34"/>
    <dataValidation type="decimal" allowBlank="1" showInputMessage="1" showErrorMessage="1" error="事業専用割合は、０から１００の間の数字です。" imeMode="off" sqref="AY28:BA34">
      <formula1>0</formula1>
      <formula2>100</formula2>
    </dataValidation>
    <dataValidation type="list" allowBlank="1" showInputMessage="1" showErrorMessage="1" imeMode="on" sqref="I28:J34">
      <formula1>"平成,昭和"</formula1>
    </dataValidation>
    <dataValidation allowBlank="1" showInputMessage="1" showErrorMessage="1" imeMode="off" sqref="G28:H34"/>
    <dataValidation allowBlank="1" showInputMessage="1" showErrorMessage="1" prompt="年を数字だけ入力してください。" imeMode="off" sqref="K28:L34"/>
    <dataValidation allowBlank="1" showInputMessage="1" showErrorMessage="1" prompt="減価償却対象は、通常１０万以上のものです。" imeMode="off" sqref="O28:S34"/>
    <dataValidation allowBlank="1" showInputMessage="1" showErrorMessage="1" prompt="月を入力してください。ただ一括償却の場合は&quot;-&quot;と入力して下さい。なお、一括償却など特殊な償却場合は、「種別」を選んで下さい。" imeMode="off" sqref="M28:N34"/>
    <dataValidation showInputMessage="1" showErrorMessage="1" prompt="「一括」償却や「果樹」など特殊な償却場合は前のセルで「種別」を選んで下さい。" sqref="C28:F34"/>
    <dataValidation type="list" operator="lessThanOrEqual" allowBlank="1" showDropDown="1" showInputMessage="1" showErrorMessage="1" prompt="一括償却(種別が「一括」）の場合は&quot;-&quot;,それ以外は２年以上の数字です。" error="一括償却の場合は&quot;-&quot;,それ以外は２年以上の数字です。" imeMode="off" sqref="AB28:AC34 AD29:AF34">
      <formula1>耐用年数</formula1>
    </dataValidation>
    <dataValidation allowBlank="1" showInputMessage="1" showErrorMessage="1" prompt="計算シートの雑収入に合せて入力して下さい。&#10;収支内訳書、雑収入には反映しません。" sqref="AY17:BG20 BH18:BK20 BH17:BJ17"/>
    <dataValidation type="list" showInputMessage="1" showErrorMessage="1" prompt="特殊な償却はここを選んで下さい。" sqref="A28:B34">
      <formula1>"　　　　,一般,果樹,一括,"</formula1>
    </dataValidation>
  </dataValidations>
  <printOptions/>
  <pageMargins left="0.3937007874015748" right="0.2" top="0.46" bottom="0.1968503937007874" header="0.31496062992125984" footer="0.31496062992125984"/>
  <pageSetup fitToHeight="1" fitToWidth="1" horizontalDpi="600" verticalDpi="600" orientation="landscape" paperSize="9" scale="81" r:id="rId2"/>
  <drawing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2:BN31"/>
  <sheetViews>
    <sheetView showGridLines="0" showOutlineSymbols="0" defaultGridColor="0" zoomScale="75" zoomScaleNormal="75" zoomScalePageLayoutView="0" colorId="8" workbookViewId="0" topLeftCell="AG1">
      <pane ySplit="6" topLeftCell="A7" activePane="bottomLeft" state="frozen"/>
      <selection pane="topLeft" activeCell="C7" sqref="C7:D7"/>
      <selection pane="bottomLeft" activeCell="BK7" sqref="BK7:BM29"/>
    </sheetView>
  </sheetViews>
  <sheetFormatPr defaultColWidth="9.00390625" defaultRowHeight="14.25"/>
  <cols>
    <col min="1" max="7" width="2.625" style="0" customWidth="1"/>
    <col min="8" max="8" width="1.75390625" style="0" customWidth="1"/>
    <col min="9" max="10" width="2.625" style="0" customWidth="1"/>
    <col min="11" max="11" width="4.50390625" style="0" customWidth="1"/>
    <col min="12" max="12" width="2.625" style="0" customWidth="1"/>
    <col min="13" max="13" width="3.50390625" style="0" customWidth="1"/>
    <col min="14" max="18" width="2.625" style="0" customWidth="1"/>
    <col min="19" max="19" width="2.50390625" style="0" customWidth="1"/>
    <col min="20" max="25" width="2.625" style="0" customWidth="1"/>
    <col min="26" max="26" width="2.75390625" style="0" customWidth="1"/>
    <col min="27" max="37" width="2.625" style="0" customWidth="1"/>
    <col min="38" max="38" width="2.375" style="0" customWidth="1"/>
    <col min="39" max="40" width="2.625" style="0" customWidth="1"/>
    <col min="41" max="41" width="2.75390625" style="0" customWidth="1"/>
    <col min="42" max="46" width="2.625" style="0" customWidth="1"/>
    <col min="47" max="47" width="5.25390625" style="0" customWidth="1"/>
    <col min="48" max="53" width="2.625" style="0" customWidth="1"/>
    <col min="54" max="54" width="2.50390625" style="0" customWidth="1"/>
    <col min="55" max="59" width="2.625" style="0" customWidth="1"/>
    <col min="60" max="60" width="1.4921875" style="0" customWidth="1"/>
    <col min="61" max="63" width="2.625" style="0" customWidth="1"/>
    <col min="64" max="64" width="3.125" style="0" customWidth="1"/>
    <col min="65" max="65" width="3.25390625" style="0" customWidth="1"/>
    <col min="66" max="66" width="6.625" style="0" customWidth="1"/>
  </cols>
  <sheetData>
    <row r="1" ht="53.25" customHeight="1"/>
    <row r="2" spans="1:65" ht="18.75" customHeight="1">
      <c r="A2" s="1002" t="s">
        <v>340</v>
      </c>
      <c r="B2" s="1003"/>
      <c r="C2" s="1003"/>
      <c r="D2" s="1003"/>
      <c r="E2" s="1003"/>
      <c r="F2" s="1003"/>
      <c r="G2" s="1003"/>
      <c r="H2" s="1003"/>
      <c r="I2" s="1003"/>
      <c r="J2" s="1003"/>
      <c r="K2" s="1004" t="str">
        <f>"平成"&amp;'計算シート'!C2&amp;"年分"</f>
        <v>平成25年分</v>
      </c>
      <c r="L2" s="1004"/>
      <c r="M2" s="1004"/>
      <c r="N2" s="1004"/>
      <c r="O2" s="1004"/>
      <c r="P2" s="1004"/>
      <c r="Q2" s="1004"/>
      <c r="R2" s="1004"/>
      <c r="S2" s="1004"/>
      <c r="T2" s="1004" t="s">
        <v>104</v>
      </c>
      <c r="U2" s="1004"/>
      <c r="V2" s="1004"/>
      <c r="W2" s="1004"/>
      <c r="X2" s="1005">
        <f>'計算シート'!D4</f>
        <v>0</v>
      </c>
      <c r="Y2" s="1005"/>
      <c r="Z2" s="1005"/>
      <c r="AA2" s="1005"/>
      <c r="AB2" s="1005"/>
      <c r="AC2" s="1005"/>
      <c r="AD2" s="1005"/>
      <c r="AE2" s="1005"/>
      <c r="AF2" s="1005"/>
      <c r="AG2" s="1005"/>
      <c r="AH2" s="1005"/>
      <c r="AI2" s="1005"/>
      <c r="AJ2" s="1005"/>
      <c r="AK2" s="1005"/>
      <c r="AL2" s="1005"/>
      <c r="AM2" s="1005"/>
      <c r="AN2" s="1005"/>
      <c r="AO2" s="1005"/>
      <c r="AP2" s="1005"/>
      <c r="AQ2" s="1005"/>
      <c r="AR2" s="1005"/>
      <c r="AS2" s="1005"/>
      <c r="AT2" s="1005"/>
      <c r="AU2" s="1005" t="s">
        <v>303</v>
      </c>
      <c r="AV2" s="1005"/>
      <c r="AW2" s="1005"/>
      <c r="AX2" s="1005"/>
      <c r="AY2" s="1005">
        <f>'計算シート'!D5</f>
        <v>0</v>
      </c>
      <c r="AZ2" s="1005"/>
      <c r="BA2" s="1005"/>
      <c r="BB2" s="1005"/>
      <c r="BC2" s="1005"/>
      <c r="BD2" s="1005"/>
      <c r="BE2" s="1005"/>
      <c r="BF2" s="1005"/>
      <c r="BG2" s="1005"/>
      <c r="BH2" s="1005"/>
      <c r="BI2" s="1005"/>
      <c r="BJ2" s="1005"/>
      <c r="BK2" s="1005"/>
      <c r="BL2" s="1005"/>
      <c r="BM2" s="1006"/>
    </row>
    <row r="3" spans="1:65" ht="12" customHeight="1">
      <c r="A3" s="800" t="s">
        <v>132</v>
      </c>
      <c r="B3" s="801"/>
      <c r="C3" s="801"/>
      <c r="D3" s="801"/>
      <c r="E3" s="801"/>
      <c r="F3" s="802"/>
      <c r="G3" s="800" t="s">
        <v>133</v>
      </c>
      <c r="H3" s="802"/>
      <c r="I3" s="800" t="s">
        <v>134</v>
      </c>
      <c r="J3" s="801"/>
      <c r="K3" s="801"/>
      <c r="L3" s="801"/>
      <c r="M3" s="801"/>
      <c r="N3" s="802"/>
      <c r="O3" s="827" t="s">
        <v>135</v>
      </c>
      <c r="P3" s="828"/>
      <c r="Q3" s="828"/>
      <c r="R3" s="828"/>
      <c r="S3" s="828"/>
      <c r="T3" s="827" t="s">
        <v>137</v>
      </c>
      <c r="U3" s="828"/>
      <c r="V3" s="828"/>
      <c r="W3" s="829"/>
      <c r="X3" s="800" t="s">
        <v>138</v>
      </c>
      <c r="Y3" s="802"/>
      <c r="Z3" s="800" t="s">
        <v>423</v>
      </c>
      <c r="AA3" s="1007"/>
      <c r="AB3" s="800" t="s">
        <v>424</v>
      </c>
      <c r="AC3" s="802"/>
      <c r="AD3" s="331"/>
      <c r="AE3" s="331"/>
      <c r="AF3" s="331"/>
      <c r="AG3" s="827" t="s">
        <v>49</v>
      </c>
      <c r="AH3" s="828"/>
      <c r="AI3" s="829"/>
      <c r="AJ3" s="827" t="s">
        <v>50</v>
      </c>
      <c r="AK3" s="828"/>
      <c r="AL3" s="828"/>
      <c r="AM3" s="829"/>
      <c r="AN3" s="827" t="s">
        <v>51</v>
      </c>
      <c r="AO3" s="828"/>
      <c r="AP3" s="828"/>
      <c r="AQ3" s="829"/>
      <c r="AR3" s="827" t="s">
        <v>139</v>
      </c>
      <c r="AS3" s="828"/>
      <c r="AT3" s="829"/>
      <c r="AU3" s="827" t="s">
        <v>52</v>
      </c>
      <c r="AV3" s="828"/>
      <c r="AW3" s="828"/>
      <c r="AX3" s="829"/>
      <c r="AY3" s="827" t="s">
        <v>53</v>
      </c>
      <c r="AZ3" s="828"/>
      <c r="BA3" s="829"/>
      <c r="BB3" s="830" t="s">
        <v>54</v>
      </c>
      <c r="BC3" s="830"/>
      <c r="BD3" s="830"/>
      <c r="BE3" s="830"/>
      <c r="BF3" s="830"/>
      <c r="BG3" s="797" t="s">
        <v>55</v>
      </c>
      <c r="BH3" s="798"/>
      <c r="BI3" s="798"/>
      <c r="BJ3" s="799"/>
      <c r="BK3" s="800" t="s">
        <v>140</v>
      </c>
      <c r="BL3" s="801"/>
      <c r="BM3" s="802"/>
    </row>
    <row r="4" spans="1:65" ht="12" customHeight="1">
      <c r="A4" s="803"/>
      <c r="B4" s="804"/>
      <c r="C4" s="804"/>
      <c r="D4" s="804"/>
      <c r="E4" s="804"/>
      <c r="F4" s="805"/>
      <c r="G4" s="803"/>
      <c r="H4" s="805"/>
      <c r="I4" s="803"/>
      <c r="J4" s="804"/>
      <c r="K4" s="804"/>
      <c r="L4" s="804"/>
      <c r="M4" s="804"/>
      <c r="N4" s="805"/>
      <c r="O4" s="803" t="s">
        <v>141</v>
      </c>
      <c r="P4" s="804"/>
      <c r="Q4" s="804"/>
      <c r="R4" s="804"/>
      <c r="S4" s="804"/>
      <c r="T4" s="809" t="s">
        <v>142</v>
      </c>
      <c r="U4" s="810"/>
      <c r="V4" s="810"/>
      <c r="W4" s="811"/>
      <c r="X4" s="803"/>
      <c r="Y4" s="805"/>
      <c r="Z4" s="1008"/>
      <c r="AA4" s="1009"/>
      <c r="AB4" s="803"/>
      <c r="AC4" s="805"/>
      <c r="AD4" s="803" t="s">
        <v>425</v>
      </c>
      <c r="AE4" s="804"/>
      <c r="AF4" s="805"/>
      <c r="AG4" s="803" t="s">
        <v>426</v>
      </c>
      <c r="AH4" s="804"/>
      <c r="AI4" s="805"/>
      <c r="AJ4" s="809" t="s">
        <v>144</v>
      </c>
      <c r="AK4" s="810"/>
      <c r="AL4" s="810"/>
      <c r="AM4" s="811"/>
      <c r="AN4" s="821" t="s">
        <v>145</v>
      </c>
      <c r="AO4" s="822"/>
      <c r="AP4" s="822"/>
      <c r="AQ4" s="823"/>
      <c r="AR4" s="803" t="s">
        <v>146</v>
      </c>
      <c r="AS4" s="804"/>
      <c r="AT4" s="805"/>
      <c r="AU4" s="809" t="s">
        <v>147</v>
      </c>
      <c r="AV4" s="810"/>
      <c r="AW4" s="810"/>
      <c r="AX4" s="811"/>
      <c r="AY4" s="809" t="s">
        <v>148</v>
      </c>
      <c r="AZ4" s="810"/>
      <c r="BA4" s="811"/>
      <c r="BB4" s="815" t="s">
        <v>149</v>
      </c>
      <c r="BC4" s="816"/>
      <c r="BD4" s="816"/>
      <c r="BE4" s="816"/>
      <c r="BF4" s="817"/>
      <c r="BG4" s="809" t="s">
        <v>150</v>
      </c>
      <c r="BH4" s="810"/>
      <c r="BI4" s="810"/>
      <c r="BJ4" s="811"/>
      <c r="BK4" s="803"/>
      <c r="BL4" s="804"/>
      <c r="BM4" s="805"/>
    </row>
    <row r="5" spans="1:65" ht="12" customHeight="1">
      <c r="A5" s="803"/>
      <c r="B5" s="804"/>
      <c r="C5" s="804"/>
      <c r="D5" s="804"/>
      <c r="E5" s="804"/>
      <c r="F5" s="805"/>
      <c r="G5" s="803"/>
      <c r="H5" s="805"/>
      <c r="I5" s="803"/>
      <c r="J5" s="804"/>
      <c r="K5" s="804"/>
      <c r="L5" s="804"/>
      <c r="M5" s="804"/>
      <c r="N5" s="805"/>
      <c r="O5" s="803"/>
      <c r="P5" s="804"/>
      <c r="Q5" s="804"/>
      <c r="R5" s="804"/>
      <c r="S5" s="804"/>
      <c r="T5" s="809"/>
      <c r="U5" s="810"/>
      <c r="V5" s="810"/>
      <c r="W5" s="811"/>
      <c r="X5" s="803"/>
      <c r="Y5" s="805"/>
      <c r="Z5" s="1008"/>
      <c r="AA5" s="1009"/>
      <c r="AB5" s="803"/>
      <c r="AC5" s="805"/>
      <c r="AD5" s="803"/>
      <c r="AE5" s="804"/>
      <c r="AF5" s="805"/>
      <c r="AG5" s="803"/>
      <c r="AH5" s="804"/>
      <c r="AI5" s="805"/>
      <c r="AJ5" s="809"/>
      <c r="AK5" s="810"/>
      <c r="AL5" s="810"/>
      <c r="AM5" s="811"/>
      <c r="AN5" s="821"/>
      <c r="AO5" s="822"/>
      <c r="AP5" s="822"/>
      <c r="AQ5" s="823"/>
      <c r="AR5" s="803"/>
      <c r="AS5" s="804"/>
      <c r="AT5" s="805"/>
      <c r="AU5" s="809"/>
      <c r="AV5" s="810"/>
      <c r="AW5" s="810"/>
      <c r="AX5" s="811"/>
      <c r="AY5" s="809"/>
      <c r="AZ5" s="810"/>
      <c r="BA5" s="811"/>
      <c r="BB5" s="815"/>
      <c r="BC5" s="816"/>
      <c r="BD5" s="816"/>
      <c r="BE5" s="816"/>
      <c r="BF5" s="817"/>
      <c r="BG5" s="809"/>
      <c r="BH5" s="810"/>
      <c r="BI5" s="810"/>
      <c r="BJ5" s="811"/>
      <c r="BK5" s="803"/>
      <c r="BL5" s="804"/>
      <c r="BM5" s="805"/>
    </row>
    <row r="6" spans="1:65" ht="12" customHeight="1">
      <c r="A6" s="806"/>
      <c r="B6" s="807"/>
      <c r="C6" s="807"/>
      <c r="D6" s="807"/>
      <c r="E6" s="807"/>
      <c r="F6" s="808"/>
      <c r="G6" s="806"/>
      <c r="H6" s="808"/>
      <c r="I6" s="831" t="s">
        <v>151</v>
      </c>
      <c r="J6" s="832"/>
      <c r="K6" s="833" t="s">
        <v>152</v>
      </c>
      <c r="L6" s="834"/>
      <c r="M6" s="856" t="s">
        <v>153</v>
      </c>
      <c r="N6" s="856"/>
      <c r="O6" s="806"/>
      <c r="P6" s="807"/>
      <c r="Q6" s="807"/>
      <c r="R6" s="807"/>
      <c r="S6" s="807"/>
      <c r="T6" s="812"/>
      <c r="U6" s="813"/>
      <c r="V6" s="813"/>
      <c r="W6" s="814"/>
      <c r="X6" s="806"/>
      <c r="Y6" s="808"/>
      <c r="Z6" s="1010"/>
      <c r="AA6" s="1011"/>
      <c r="AB6" s="806"/>
      <c r="AC6" s="808"/>
      <c r="AD6" s="806"/>
      <c r="AE6" s="807"/>
      <c r="AF6" s="808"/>
      <c r="AG6" s="806"/>
      <c r="AH6" s="807"/>
      <c r="AI6" s="808"/>
      <c r="AJ6" s="812"/>
      <c r="AK6" s="813"/>
      <c r="AL6" s="813"/>
      <c r="AM6" s="814"/>
      <c r="AN6" s="824"/>
      <c r="AO6" s="825"/>
      <c r="AP6" s="825"/>
      <c r="AQ6" s="826"/>
      <c r="AR6" s="806"/>
      <c r="AS6" s="807"/>
      <c r="AT6" s="808"/>
      <c r="AU6" s="812"/>
      <c r="AV6" s="813"/>
      <c r="AW6" s="813"/>
      <c r="AX6" s="814"/>
      <c r="AY6" s="812"/>
      <c r="AZ6" s="813"/>
      <c r="BA6" s="814"/>
      <c r="BB6" s="818"/>
      <c r="BC6" s="819"/>
      <c r="BD6" s="819"/>
      <c r="BE6" s="819"/>
      <c r="BF6" s="820"/>
      <c r="BG6" s="812"/>
      <c r="BH6" s="813"/>
      <c r="BI6" s="813"/>
      <c r="BJ6" s="814"/>
      <c r="BK6" s="806"/>
      <c r="BL6" s="807"/>
      <c r="BM6" s="808"/>
    </row>
    <row r="7" spans="1:66" ht="19.5" customHeight="1">
      <c r="A7" s="794"/>
      <c r="B7" s="795"/>
      <c r="C7" s="795"/>
      <c r="D7" s="795"/>
      <c r="E7" s="795"/>
      <c r="F7" s="796"/>
      <c r="G7" s="790"/>
      <c r="H7" s="791"/>
      <c r="I7" s="780"/>
      <c r="J7" s="781"/>
      <c r="K7" s="782"/>
      <c r="L7" s="783"/>
      <c r="M7" s="784"/>
      <c r="N7" s="785"/>
      <c r="O7" s="786"/>
      <c r="P7" s="787"/>
      <c r="Q7" s="787"/>
      <c r="R7" s="787"/>
      <c r="S7" s="788"/>
      <c r="T7" s="789">
        <f>IF(ISBLANK(O7),0,M_償却基礎金額(O7,A7,I7,K7,M7))</f>
        <v>0</v>
      </c>
      <c r="U7" s="789"/>
      <c r="V7" s="789"/>
      <c r="W7" s="789"/>
      <c r="X7" s="792" t="s">
        <v>154</v>
      </c>
      <c r="Y7" s="793"/>
      <c r="Z7" s="771"/>
      <c r="AA7" s="772"/>
      <c r="AB7" s="771"/>
      <c r="AC7" s="772"/>
      <c r="AD7" s="773">
        <f>IF(O7=T7,VLOOKUP(Z7,'減価残存率表'!$A$1:$C$102,3),VLOOKUP(Z7,'減価残存率表'!$A$1:$B$102,2))</f>
        <v>0</v>
      </c>
      <c r="AE7" s="773"/>
      <c r="AF7" s="773"/>
      <c r="AG7" s="773">
        <f>IF(O7=T7,VLOOKUP(AB7,'減価残存率表'!$A$1:$C$102,3),VLOOKUP(AB7,'減価残存率表'!$A$1:$B$102,2))</f>
        <v>0</v>
      </c>
      <c r="AH7" s="773"/>
      <c r="AI7" s="773"/>
      <c r="AJ7" s="774">
        <f>M_償却月(O7,AD7,AG7,I7,K7,M7,4,'計算シート'!$C$2,A7)</f>
        <v>0</v>
      </c>
      <c r="AK7" s="775"/>
      <c r="AL7" s="776">
        <v>12</v>
      </c>
      <c r="AM7" s="777"/>
      <c r="AN7" s="764">
        <f>M_新償却額期(O7,AD7,AG7,I7,K7,M7,4,'計算シート'!$C$2,A7)</f>
        <v>0</v>
      </c>
      <c r="AO7" s="765"/>
      <c r="AP7" s="765"/>
      <c r="AQ7" s="766"/>
      <c r="AR7" s="675"/>
      <c r="AS7" s="676"/>
      <c r="AT7" s="750"/>
      <c r="AU7" s="675">
        <f>SUM(AN7:AT7)</f>
        <v>0</v>
      </c>
      <c r="AV7" s="676"/>
      <c r="AW7" s="676"/>
      <c r="AX7" s="750"/>
      <c r="AY7" s="751"/>
      <c r="AZ7" s="752"/>
      <c r="BA7" s="753"/>
      <c r="BB7" s="749">
        <f>AU7*AY7</f>
        <v>0</v>
      </c>
      <c r="BC7" s="749"/>
      <c r="BD7" s="749"/>
      <c r="BE7" s="749"/>
      <c r="BF7" s="749"/>
      <c r="BG7" s="675">
        <f>M_新償却残存価格(O7,AD7,AG7,I7,K7,M7,4,'計算シート'!$C$2,A7)</f>
        <v>0</v>
      </c>
      <c r="BH7" s="676"/>
      <c r="BI7" s="676"/>
      <c r="BJ7" s="750"/>
      <c r="BK7" s="754"/>
      <c r="BL7" s="755"/>
      <c r="BM7" s="756"/>
      <c r="BN7" s="8">
        <f>M_償却ERR(O7,A7)</f>
      </c>
    </row>
    <row r="8" spans="1:66" ht="19.5" customHeight="1">
      <c r="A8" s="794"/>
      <c r="B8" s="795"/>
      <c r="C8" s="795"/>
      <c r="D8" s="795"/>
      <c r="E8" s="795"/>
      <c r="F8" s="796"/>
      <c r="G8" s="790"/>
      <c r="H8" s="791"/>
      <c r="I8" s="780"/>
      <c r="J8" s="781"/>
      <c r="K8" s="782"/>
      <c r="L8" s="783"/>
      <c r="M8" s="784"/>
      <c r="N8" s="785"/>
      <c r="O8" s="786"/>
      <c r="P8" s="787"/>
      <c r="Q8" s="787"/>
      <c r="R8" s="787"/>
      <c r="S8" s="788"/>
      <c r="T8" s="789">
        <f>IF(ISBLANK(O8),0,M_償却基礎金額(O8,A8,I8,K8,M8))</f>
        <v>0</v>
      </c>
      <c r="U8" s="789"/>
      <c r="V8" s="789"/>
      <c r="W8" s="789"/>
      <c r="X8" s="792" t="s">
        <v>154</v>
      </c>
      <c r="Y8" s="793"/>
      <c r="Z8" s="771"/>
      <c r="AA8" s="772"/>
      <c r="AB8" s="771"/>
      <c r="AC8" s="772"/>
      <c r="AD8" s="773">
        <f>IF(O8=T8,VLOOKUP(Z8,'減価残存率表'!$A$1:$C$102,3),VLOOKUP(Z8,'減価残存率表'!$A$1:$B$102,2))</f>
        <v>0</v>
      </c>
      <c r="AE8" s="773"/>
      <c r="AF8" s="773"/>
      <c r="AG8" s="773">
        <f>IF(O8=T8,VLOOKUP(AB8,'減価残存率表'!$A$1:$C$102,3),VLOOKUP(AB8,'減価残存率表'!$A$1:$B$102,2))</f>
        <v>0</v>
      </c>
      <c r="AH8" s="773"/>
      <c r="AI8" s="773"/>
      <c r="AJ8" s="774">
        <f>M_償却月(O8,AD8,AG8,I8,K8,M8,4,'計算シート'!$C$2,A8)</f>
        <v>0</v>
      </c>
      <c r="AK8" s="775"/>
      <c r="AL8" s="776">
        <v>12</v>
      </c>
      <c r="AM8" s="777"/>
      <c r="AN8" s="764">
        <f>M_新償却額期(O8,AD8,AG8,I8,K8,M8,4,'計算シート'!$C$2,A8)</f>
        <v>0</v>
      </c>
      <c r="AO8" s="765"/>
      <c r="AP8" s="765"/>
      <c r="AQ8" s="766"/>
      <c r="AR8" s="675"/>
      <c r="AS8" s="676"/>
      <c r="AT8" s="750"/>
      <c r="AU8" s="675">
        <f>SUM(AN8:AT8)</f>
        <v>0</v>
      </c>
      <c r="AV8" s="676"/>
      <c r="AW8" s="676"/>
      <c r="AX8" s="750"/>
      <c r="AY8" s="751"/>
      <c r="AZ8" s="752"/>
      <c r="BA8" s="753"/>
      <c r="BB8" s="749">
        <f aca="true" t="shared" si="0" ref="BB8:BB29">AU8*AY8</f>
        <v>0</v>
      </c>
      <c r="BC8" s="749"/>
      <c r="BD8" s="749"/>
      <c r="BE8" s="749"/>
      <c r="BF8" s="749"/>
      <c r="BG8" s="675">
        <f>M_新償却残存価格(O8,AD8,AG8,I8,K8,M8,4,'計算シート'!$C$2,A8)</f>
        <v>0</v>
      </c>
      <c r="BH8" s="676"/>
      <c r="BI8" s="676"/>
      <c r="BJ8" s="750"/>
      <c r="BK8" s="754"/>
      <c r="BL8" s="755"/>
      <c r="BM8" s="756"/>
      <c r="BN8" s="8">
        <f aca="true" t="shared" si="1" ref="BN8:BN26">M_償却ERR(O8,A8)</f>
      </c>
    </row>
    <row r="9" spans="1:66" ht="19.5" customHeight="1">
      <c r="A9" s="794"/>
      <c r="B9" s="795"/>
      <c r="C9" s="795"/>
      <c r="D9" s="795"/>
      <c r="E9" s="795"/>
      <c r="F9" s="796"/>
      <c r="G9" s="790"/>
      <c r="H9" s="791"/>
      <c r="I9" s="780"/>
      <c r="J9" s="781"/>
      <c r="K9" s="782"/>
      <c r="L9" s="783"/>
      <c r="M9" s="784"/>
      <c r="N9" s="785"/>
      <c r="O9" s="786"/>
      <c r="P9" s="787"/>
      <c r="Q9" s="787"/>
      <c r="R9" s="787"/>
      <c r="S9" s="788"/>
      <c r="T9" s="789">
        <f aca="true" t="shared" si="2" ref="T9:T26">IF(ISBLANK(O9),0,M_償却基礎金額(O9,A9,I9,K9,M9))</f>
        <v>0</v>
      </c>
      <c r="U9" s="789"/>
      <c r="V9" s="789"/>
      <c r="W9" s="789"/>
      <c r="X9" s="792" t="s">
        <v>154</v>
      </c>
      <c r="Y9" s="793"/>
      <c r="Z9" s="771"/>
      <c r="AA9" s="772"/>
      <c r="AB9" s="771"/>
      <c r="AC9" s="772"/>
      <c r="AD9" s="773">
        <f>IF(O9=T9,VLOOKUP(Z9,'減価残存率表'!$A$1:$C$102,3),VLOOKUP(Z9,'減価残存率表'!$A$1:$B$102,2))</f>
        <v>0</v>
      </c>
      <c r="AE9" s="773"/>
      <c r="AF9" s="773"/>
      <c r="AG9" s="773">
        <f>IF(O9=T9,VLOOKUP(AB9,'減価残存率表'!$A$1:$C$102,3),VLOOKUP(AB9,'減価残存率表'!$A$1:$B$102,2))</f>
        <v>0</v>
      </c>
      <c r="AH9" s="773"/>
      <c r="AI9" s="773"/>
      <c r="AJ9" s="774">
        <f>M_償却月(O9,AD9,AG9,I9,K9,M9,4,'計算シート'!$C$2,A9)</f>
        <v>0</v>
      </c>
      <c r="AK9" s="775"/>
      <c r="AL9" s="776">
        <v>12</v>
      </c>
      <c r="AM9" s="777"/>
      <c r="AN9" s="764">
        <f>M_新償却額期(O9,AD9,AG9,I9,K9,M9,4,'計算シート'!$C$2,A9)</f>
        <v>0</v>
      </c>
      <c r="AO9" s="765"/>
      <c r="AP9" s="765"/>
      <c r="AQ9" s="766"/>
      <c r="AR9" s="675"/>
      <c r="AS9" s="676"/>
      <c r="AT9" s="750"/>
      <c r="AU9" s="675">
        <f>SUM(AN9:AT9)</f>
        <v>0</v>
      </c>
      <c r="AV9" s="676"/>
      <c r="AW9" s="676"/>
      <c r="AX9" s="750"/>
      <c r="AY9" s="751"/>
      <c r="AZ9" s="752"/>
      <c r="BA9" s="753"/>
      <c r="BB9" s="749">
        <f t="shared" si="0"/>
        <v>0</v>
      </c>
      <c r="BC9" s="749"/>
      <c r="BD9" s="749"/>
      <c r="BE9" s="749"/>
      <c r="BF9" s="749"/>
      <c r="BG9" s="675">
        <f>M_新償却残存価格(O9,AD9,AG9,I9,K9,M9,4,'計算シート'!$C$2,A9)</f>
        <v>0</v>
      </c>
      <c r="BH9" s="676"/>
      <c r="BI9" s="676"/>
      <c r="BJ9" s="750"/>
      <c r="BK9" s="754"/>
      <c r="BL9" s="755"/>
      <c r="BM9" s="756"/>
      <c r="BN9" s="8">
        <f t="shared" si="1"/>
      </c>
    </row>
    <row r="10" spans="1:66" ht="19.5" customHeight="1">
      <c r="A10" s="794"/>
      <c r="B10" s="795"/>
      <c r="C10" s="795"/>
      <c r="D10" s="795"/>
      <c r="E10" s="795"/>
      <c r="F10" s="796"/>
      <c r="G10" s="790"/>
      <c r="H10" s="791"/>
      <c r="I10" s="780"/>
      <c r="J10" s="781"/>
      <c r="K10" s="782"/>
      <c r="L10" s="783"/>
      <c r="M10" s="784"/>
      <c r="N10" s="785"/>
      <c r="O10" s="786"/>
      <c r="P10" s="787"/>
      <c r="Q10" s="787"/>
      <c r="R10" s="787"/>
      <c r="S10" s="788"/>
      <c r="T10" s="789">
        <f t="shared" si="2"/>
        <v>0</v>
      </c>
      <c r="U10" s="789"/>
      <c r="V10" s="789"/>
      <c r="W10" s="789"/>
      <c r="X10" s="792" t="s">
        <v>154</v>
      </c>
      <c r="Y10" s="793"/>
      <c r="Z10" s="771"/>
      <c r="AA10" s="772"/>
      <c r="AB10" s="771"/>
      <c r="AC10" s="772"/>
      <c r="AD10" s="773">
        <f>IF(O10=T10,VLOOKUP(Z10,'減価残存率表'!$A$1:$C$102,3),VLOOKUP(Z10,'減価残存率表'!$A$1:$B$102,2))</f>
        <v>0</v>
      </c>
      <c r="AE10" s="773"/>
      <c r="AF10" s="773"/>
      <c r="AG10" s="773">
        <f>IF(O10=T10,VLOOKUP(AB10,'減価残存率表'!$A$1:$C$102,3),VLOOKUP(AB10,'減価残存率表'!$A$1:$B$102,2))</f>
        <v>0</v>
      </c>
      <c r="AH10" s="773"/>
      <c r="AI10" s="773"/>
      <c r="AJ10" s="774">
        <f>M_償却月(O10,AD10,AG10,I10,K10,M10,4,'計算シート'!$C$2,A10)</f>
        <v>0</v>
      </c>
      <c r="AK10" s="775"/>
      <c r="AL10" s="776">
        <v>12</v>
      </c>
      <c r="AM10" s="777"/>
      <c r="AN10" s="764">
        <f>M_新償却額期(O10,AD10,AG10,I10,K10,M10,4,'計算シート'!$C$2,A10)</f>
        <v>0</v>
      </c>
      <c r="AO10" s="765"/>
      <c r="AP10" s="765"/>
      <c r="AQ10" s="766"/>
      <c r="AR10" s="675"/>
      <c r="AS10" s="676"/>
      <c r="AT10" s="750"/>
      <c r="AU10" s="675">
        <f>SUM(AN10:AT10)</f>
        <v>0</v>
      </c>
      <c r="AV10" s="676"/>
      <c r="AW10" s="676"/>
      <c r="AX10" s="750"/>
      <c r="AY10" s="751"/>
      <c r="AZ10" s="752"/>
      <c r="BA10" s="753"/>
      <c r="BB10" s="749">
        <f t="shared" si="0"/>
        <v>0</v>
      </c>
      <c r="BC10" s="749"/>
      <c r="BD10" s="749"/>
      <c r="BE10" s="749"/>
      <c r="BF10" s="749"/>
      <c r="BG10" s="675">
        <f>M_新償却残存価格(O10,AD10,AG10,I10,K10,M10,4,'計算シート'!$C$2,A10)</f>
        <v>0</v>
      </c>
      <c r="BH10" s="676"/>
      <c r="BI10" s="676"/>
      <c r="BJ10" s="750"/>
      <c r="BK10" s="754"/>
      <c r="BL10" s="755"/>
      <c r="BM10" s="756"/>
      <c r="BN10" s="8">
        <f t="shared" si="1"/>
      </c>
    </row>
    <row r="11" spans="1:66" ht="19.5" customHeight="1">
      <c r="A11" s="794"/>
      <c r="B11" s="795"/>
      <c r="C11" s="795"/>
      <c r="D11" s="795"/>
      <c r="E11" s="795"/>
      <c r="F11" s="796"/>
      <c r="G11" s="790"/>
      <c r="H11" s="791"/>
      <c r="I11" s="780"/>
      <c r="J11" s="781"/>
      <c r="K11" s="782"/>
      <c r="L11" s="783"/>
      <c r="M11" s="784"/>
      <c r="N11" s="785"/>
      <c r="O11" s="786"/>
      <c r="P11" s="787"/>
      <c r="Q11" s="787"/>
      <c r="R11" s="787"/>
      <c r="S11" s="788"/>
      <c r="T11" s="789">
        <f t="shared" si="2"/>
        <v>0</v>
      </c>
      <c r="U11" s="789"/>
      <c r="V11" s="789"/>
      <c r="W11" s="789"/>
      <c r="X11" s="792" t="s">
        <v>154</v>
      </c>
      <c r="Y11" s="793"/>
      <c r="Z11" s="771"/>
      <c r="AA11" s="772"/>
      <c r="AB11" s="771"/>
      <c r="AC11" s="772"/>
      <c r="AD11" s="773">
        <f>IF(O11=T11,VLOOKUP(Z11,'減価残存率表'!$A$1:$C$102,3),VLOOKUP(Z11,'減価残存率表'!$A$1:$B$102,2))</f>
        <v>0</v>
      </c>
      <c r="AE11" s="773"/>
      <c r="AF11" s="773"/>
      <c r="AG11" s="773">
        <f>IF(O11=T11,VLOOKUP(AB11,'減価残存率表'!$A$1:$C$102,3),VLOOKUP(AB11,'減価残存率表'!$A$1:$B$102,2))</f>
        <v>0</v>
      </c>
      <c r="AH11" s="773"/>
      <c r="AI11" s="773"/>
      <c r="AJ11" s="774">
        <f>M_償却月(O11,AD11,AG11,I11,K11,M11,4,'計算シート'!$C$2,A11)</f>
        <v>0</v>
      </c>
      <c r="AK11" s="775"/>
      <c r="AL11" s="776">
        <v>12</v>
      </c>
      <c r="AM11" s="777"/>
      <c r="AN11" s="764">
        <f>M_新償却額期(O11,AD11,AG11,I11,K11,M11,4,'計算シート'!$C$2,A11)</f>
        <v>0</v>
      </c>
      <c r="AO11" s="765"/>
      <c r="AP11" s="765"/>
      <c r="AQ11" s="766"/>
      <c r="AR11" s="675"/>
      <c r="AS11" s="676"/>
      <c r="AT11" s="750"/>
      <c r="AU11" s="675">
        <f>SUM(AN11:AT11)</f>
        <v>0</v>
      </c>
      <c r="AV11" s="676"/>
      <c r="AW11" s="676"/>
      <c r="AX11" s="750"/>
      <c r="AY11" s="751"/>
      <c r="AZ11" s="752"/>
      <c r="BA11" s="753"/>
      <c r="BB11" s="749">
        <f t="shared" si="0"/>
        <v>0</v>
      </c>
      <c r="BC11" s="749"/>
      <c r="BD11" s="749"/>
      <c r="BE11" s="749"/>
      <c r="BF11" s="749"/>
      <c r="BG11" s="675">
        <f>M_新償却残存価格(O11,AD11,AG11,I11,K11,M11,4,'計算シート'!$C$2,A11)</f>
        <v>0</v>
      </c>
      <c r="BH11" s="676"/>
      <c r="BI11" s="676"/>
      <c r="BJ11" s="750"/>
      <c r="BK11" s="754"/>
      <c r="BL11" s="755"/>
      <c r="BM11" s="756"/>
      <c r="BN11" s="8">
        <f t="shared" si="1"/>
      </c>
    </row>
    <row r="12" spans="1:66" ht="19.5" customHeight="1">
      <c r="A12" s="794"/>
      <c r="B12" s="795"/>
      <c r="C12" s="795"/>
      <c r="D12" s="795"/>
      <c r="E12" s="795"/>
      <c r="F12" s="796"/>
      <c r="G12" s="790"/>
      <c r="H12" s="791"/>
      <c r="I12" s="780"/>
      <c r="J12" s="781"/>
      <c r="K12" s="782"/>
      <c r="L12" s="783"/>
      <c r="M12" s="784"/>
      <c r="N12" s="785"/>
      <c r="O12" s="786"/>
      <c r="P12" s="787"/>
      <c r="Q12" s="787"/>
      <c r="R12" s="787"/>
      <c r="S12" s="788"/>
      <c r="T12" s="789">
        <f t="shared" si="2"/>
        <v>0</v>
      </c>
      <c r="U12" s="789"/>
      <c r="V12" s="789"/>
      <c r="W12" s="789"/>
      <c r="X12" s="792" t="s">
        <v>154</v>
      </c>
      <c r="Y12" s="793"/>
      <c r="Z12" s="771"/>
      <c r="AA12" s="772"/>
      <c r="AB12" s="771"/>
      <c r="AC12" s="772"/>
      <c r="AD12" s="773">
        <f>IF(O12=T12,VLOOKUP(Z12,'減価残存率表'!$A$1:$C$102,3),VLOOKUP(Z12,'減価残存率表'!$A$1:$B$102,2))</f>
        <v>0</v>
      </c>
      <c r="AE12" s="773"/>
      <c r="AF12" s="773"/>
      <c r="AG12" s="773">
        <f>IF(O12=T12,VLOOKUP(AB12,'減価残存率表'!$A$1:$C$102,3),VLOOKUP(AB12,'減価残存率表'!$A$1:$B$102,2))</f>
        <v>0</v>
      </c>
      <c r="AH12" s="773"/>
      <c r="AI12" s="773"/>
      <c r="AJ12" s="774">
        <f>M_償却月(O12,AD12,AG12,I12,K12,M12,4,'計算シート'!$C$2,A12)</f>
        <v>0</v>
      </c>
      <c r="AK12" s="775"/>
      <c r="AL12" s="776">
        <v>12</v>
      </c>
      <c r="AM12" s="777"/>
      <c r="AN12" s="764">
        <f>M_新償却額期(O12,AD12,AG12,I12,K12,M12,4,'計算シート'!$C$2,A12)</f>
        <v>0</v>
      </c>
      <c r="AO12" s="765"/>
      <c r="AP12" s="765"/>
      <c r="AQ12" s="766"/>
      <c r="AR12" s="675"/>
      <c r="AS12" s="676"/>
      <c r="AT12" s="750"/>
      <c r="AU12" s="675">
        <f aca="true" t="shared" si="3" ref="AU12:AU29">SUM(AN12:AT12)</f>
        <v>0</v>
      </c>
      <c r="AV12" s="676"/>
      <c r="AW12" s="676"/>
      <c r="AX12" s="750"/>
      <c r="AY12" s="751"/>
      <c r="AZ12" s="752"/>
      <c r="BA12" s="753"/>
      <c r="BB12" s="749">
        <f t="shared" si="0"/>
        <v>0</v>
      </c>
      <c r="BC12" s="749"/>
      <c r="BD12" s="749"/>
      <c r="BE12" s="749"/>
      <c r="BF12" s="749"/>
      <c r="BG12" s="675">
        <f>M_新償却残存価格(O12,AD12,AG12,I12,K12,M12,4,'計算シート'!$C$2,A12)</f>
        <v>0</v>
      </c>
      <c r="BH12" s="676"/>
      <c r="BI12" s="676"/>
      <c r="BJ12" s="750"/>
      <c r="BK12" s="754"/>
      <c r="BL12" s="755"/>
      <c r="BM12" s="756"/>
      <c r="BN12" s="8">
        <f t="shared" si="1"/>
      </c>
    </row>
    <row r="13" spans="1:66" ht="19.5" customHeight="1">
      <c r="A13" s="794"/>
      <c r="B13" s="795"/>
      <c r="C13" s="795"/>
      <c r="D13" s="795"/>
      <c r="E13" s="795"/>
      <c r="F13" s="796"/>
      <c r="G13" s="778"/>
      <c r="H13" s="779"/>
      <c r="I13" s="780"/>
      <c r="J13" s="781"/>
      <c r="K13" s="782"/>
      <c r="L13" s="783"/>
      <c r="M13" s="784"/>
      <c r="N13" s="785"/>
      <c r="O13" s="786"/>
      <c r="P13" s="787"/>
      <c r="Q13" s="787"/>
      <c r="R13" s="787"/>
      <c r="S13" s="788"/>
      <c r="T13" s="789">
        <f t="shared" si="2"/>
        <v>0</v>
      </c>
      <c r="U13" s="789"/>
      <c r="V13" s="789"/>
      <c r="W13" s="789"/>
      <c r="X13" s="769" t="s">
        <v>154</v>
      </c>
      <c r="Y13" s="770"/>
      <c r="Z13" s="771"/>
      <c r="AA13" s="772"/>
      <c r="AB13" s="771"/>
      <c r="AC13" s="772"/>
      <c r="AD13" s="773">
        <f>IF(O13=T13,VLOOKUP(Z13,'減価残存率表'!$A$1:$C$102,3),VLOOKUP(Z13,'減価残存率表'!$A$1:$B$102,2))</f>
        <v>0</v>
      </c>
      <c r="AE13" s="773"/>
      <c r="AF13" s="773"/>
      <c r="AG13" s="773">
        <f>IF(O13=T13,VLOOKUP(AB13,'減価残存率表'!$A$1:$C$102,3),VLOOKUP(AB13,'減価残存率表'!$A$1:$B$102,2))</f>
        <v>0</v>
      </c>
      <c r="AH13" s="773"/>
      <c r="AI13" s="773"/>
      <c r="AJ13" s="774">
        <f>M_償却月(O13,AD13,AG13,I13,K13,M13,4,'計算シート'!$C$2,A13)</f>
        <v>0</v>
      </c>
      <c r="AK13" s="775"/>
      <c r="AL13" s="776">
        <v>12</v>
      </c>
      <c r="AM13" s="777"/>
      <c r="AN13" s="764">
        <f>M_新償却額期(O13,AD13,AG13,I13,K13,M13,4,'計算シート'!$C$2,A13)</f>
        <v>0</v>
      </c>
      <c r="AO13" s="765"/>
      <c r="AP13" s="765"/>
      <c r="AQ13" s="766"/>
      <c r="AR13" s="767"/>
      <c r="AS13" s="743"/>
      <c r="AT13" s="768"/>
      <c r="AU13" s="675">
        <f t="shared" si="3"/>
        <v>0</v>
      </c>
      <c r="AV13" s="676"/>
      <c r="AW13" s="676"/>
      <c r="AX13" s="750"/>
      <c r="AY13" s="751"/>
      <c r="AZ13" s="752"/>
      <c r="BA13" s="753"/>
      <c r="BB13" s="749">
        <f t="shared" si="0"/>
        <v>0</v>
      </c>
      <c r="BC13" s="749"/>
      <c r="BD13" s="749"/>
      <c r="BE13" s="749"/>
      <c r="BF13" s="749"/>
      <c r="BG13" s="675">
        <f>M_新償却残存価格(O13,AD13,AG13,I13,K13,M13,4,'計算シート'!$C$2,A13)</f>
        <v>0</v>
      </c>
      <c r="BH13" s="676"/>
      <c r="BI13" s="676"/>
      <c r="BJ13" s="750"/>
      <c r="BK13" s="754"/>
      <c r="BL13" s="755"/>
      <c r="BM13" s="756"/>
      <c r="BN13" s="8">
        <f t="shared" si="1"/>
      </c>
    </row>
    <row r="14" spans="1:66" ht="19.5" customHeight="1">
      <c r="A14" s="794"/>
      <c r="B14" s="795"/>
      <c r="C14" s="795"/>
      <c r="D14" s="795"/>
      <c r="E14" s="795"/>
      <c r="F14" s="796"/>
      <c r="G14" s="790"/>
      <c r="H14" s="791"/>
      <c r="I14" s="780"/>
      <c r="J14" s="781"/>
      <c r="K14" s="782"/>
      <c r="L14" s="783"/>
      <c r="M14" s="784"/>
      <c r="N14" s="785"/>
      <c r="O14" s="786"/>
      <c r="P14" s="787"/>
      <c r="Q14" s="787"/>
      <c r="R14" s="787"/>
      <c r="S14" s="788"/>
      <c r="T14" s="789">
        <f t="shared" si="2"/>
        <v>0</v>
      </c>
      <c r="U14" s="789"/>
      <c r="V14" s="789"/>
      <c r="W14" s="789"/>
      <c r="X14" s="792" t="s">
        <v>154</v>
      </c>
      <c r="Y14" s="793"/>
      <c r="Z14" s="771"/>
      <c r="AA14" s="772"/>
      <c r="AB14" s="771"/>
      <c r="AC14" s="772"/>
      <c r="AD14" s="773">
        <f>IF(O14=T14,VLOOKUP(Z14,'減価残存率表'!$A$1:$C$102,3),VLOOKUP(Z14,'減価残存率表'!$A$1:$B$102,2))</f>
        <v>0</v>
      </c>
      <c r="AE14" s="773"/>
      <c r="AF14" s="773"/>
      <c r="AG14" s="773">
        <f>IF(O14=T14,VLOOKUP(AB14,'減価残存率表'!$A$1:$C$102,3),VLOOKUP(AB14,'減価残存率表'!$A$1:$B$102,2))</f>
        <v>0</v>
      </c>
      <c r="AH14" s="773"/>
      <c r="AI14" s="773"/>
      <c r="AJ14" s="774">
        <f>M_償却月(O14,AD14,AG14,I14,K14,M14,4,'計算シート'!$C$2,A14)</f>
        <v>0</v>
      </c>
      <c r="AK14" s="775"/>
      <c r="AL14" s="776">
        <v>12</v>
      </c>
      <c r="AM14" s="777"/>
      <c r="AN14" s="764">
        <f>M_新償却額期(O14,AD14,AG14,I14,K14,M14,4,'計算シート'!$C$2,A14)</f>
        <v>0</v>
      </c>
      <c r="AO14" s="765"/>
      <c r="AP14" s="765"/>
      <c r="AQ14" s="766"/>
      <c r="AR14" s="675"/>
      <c r="AS14" s="676"/>
      <c r="AT14" s="750"/>
      <c r="AU14" s="675">
        <f t="shared" si="3"/>
        <v>0</v>
      </c>
      <c r="AV14" s="676"/>
      <c r="AW14" s="676"/>
      <c r="AX14" s="750"/>
      <c r="AY14" s="751"/>
      <c r="AZ14" s="752"/>
      <c r="BA14" s="753"/>
      <c r="BB14" s="749">
        <f t="shared" si="0"/>
        <v>0</v>
      </c>
      <c r="BC14" s="749"/>
      <c r="BD14" s="749"/>
      <c r="BE14" s="749"/>
      <c r="BF14" s="749"/>
      <c r="BG14" s="675">
        <f>M_新償却残存価格(O14,AD14,AG14,I14,K14,M14,4,'計算シート'!$C$2,A14)</f>
        <v>0</v>
      </c>
      <c r="BH14" s="676"/>
      <c r="BI14" s="676"/>
      <c r="BJ14" s="750"/>
      <c r="BK14" s="754"/>
      <c r="BL14" s="755"/>
      <c r="BM14" s="756"/>
      <c r="BN14" s="8">
        <f t="shared" si="1"/>
      </c>
    </row>
    <row r="15" spans="1:66" ht="19.5" customHeight="1">
      <c r="A15" s="794"/>
      <c r="B15" s="795"/>
      <c r="C15" s="795"/>
      <c r="D15" s="795"/>
      <c r="E15" s="795"/>
      <c r="F15" s="796"/>
      <c r="G15" s="790"/>
      <c r="H15" s="791"/>
      <c r="I15" s="780"/>
      <c r="J15" s="781"/>
      <c r="K15" s="782"/>
      <c r="L15" s="783"/>
      <c r="M15" s="784"/>
      <c r="N15" s="785"/>
      <c r="O15" s="786"/>
      <c r="P15" s="787"/>
      <c r="Q15" s="787"/>
      <c r="R15" s="787"/>
      <c r="S15" s="788"/>
      <c r="T15" s="789">
        <f t="shared" si="2"/>
        <v>0</v>
      </c>
      <c r="U15" s="789"/>
      <c r="V15" s="789"/>
      <c r="W15" s="789"/>
      <c r="X15" s="792" t="s">
        <v>154</v>
      </c>
      <c r="Y15" s="793"/>
      <c r="Z15" s="771"/>
      <c r="AA15" s="772"/>
      <c r="AB15" s="771"/>
      <c r="AC15" s="772"/>
      <c r="AD15" s="773">
        <f>IF(O15=T15,VLOOKUP(Z15,'減価残存率表'!$A$1:$C$102,3),VLOOKUP(Z15,'減価残存率表'!$A$1:$B$102,2))</f>
        <v>0</v>
      </c>
      <c r="AE15" s="773"/>
      <c r="AF15" s="773"/>
      <c r="AG15" s="773">
        <f>IF(O15=T15,VLOOKUP(AB15,'減価残存率表'!$A$1:$C$102,3),VLOOKUP(AB15,'減価残存率表'!$A$1:$B$102,2))</f>
        <v>0</v>
      </c>
      <c r="AH15" s="773"/>
      <c r="AI15" s="773"/>
      <c r="AJ15" s="774">
        <f>M_償却月(O15,AD15,AG15,I15,K15,M15,4,'計算シート'!$C$2,A15)</f>
        <v>0</v>
      </c>
      <c r="AK15" s="775"/>
      <c r="AL15" s="776">
        <v>12</v>
      </c>
      <c r="AM15" s="777"/>
      <c r="AN15" s="764">
        <f>M_新償却額期(O15,AD15,AG15,I15,K15,M15,4,'計算シート'!$C$2,A15)</f>
        <v>0</v>
      </c>
      <c r="AO15" s="765"/>
      <c r="AP15" s="765"/>
      <c r="AQ15" s="766"/>
      <c r="AR15" s="675"/>
      <c r="AS15" s="676"/>
      <c r="AT15" s="750"/>
      <c r="AU15" s="675">
        <f t="shared" si="3"/>
        <v>0</v>
      </c>
      <c r="AV15" s="676"/>
      <c r="AW15" s="676"/>
      <c r="AX15" s="750"/>
      <c r="AY15" s="751"/>
      <c r="AZ15" s="752"/>
      <c r="BA15" s="753"/>
      <c r="BB15" s="749">
        <f t="shared" si="0"/>
        <v>0</v>
      </c>
      <c r="BC15" s="749"/>
      <c r="BD15" s="749"/>
      <c r="BE15" s="749"/>
      <c r="BF15" s="749"/>
      <c r="BG15" s="675">
        <f>M_新償却残存価格(O15,AD15,AG15,I15,K15,M15,4,'計算シート'!$C$2,A15)</f>
        <v>0</v>
      </c>
      <c r="BH15" s="676"/>
      <c r="BI15" s="676"/>
      <c r="BJ15" s="750"/>
      <c r="BK15" s="754"/>
      <c r="BL15" s="755"/>
      <c r="BM15" s="756"/>
      <c r="BN15" s="8">
        <f t="shared" si="1"/>
      </c>
    </row>
    <row r="16" spans="1:66" ht="19.5" customHeight="1">
      <c r="A16" s="794"/>
      <c r="B16" s="795"/>
      <c r="C16" s="795"/>
      <c r="D16" s="795"/>
      <c r="E16" s="795"/>
      <c r="F16" s="796"/>
      <c r="G16" s="790"/>
      <c r="H16" s="791"/>
      <c r="I16" s="780"/>
      <c r="J16" s="781"/>
      <c r="K16" s="782"/>
      <c r="L16" s="783"/>
      <c r="M16" s="784"/>
      <c r="N16" s="785"/>
      <c r="O16" s="786"/>
      <c r="P16" s="787"/>
      <c r="Q16" s="787"/>
      <c r="R16" s="787"/>
      <c r="S16" s="788"/>
      <c r="T16" s="789">
        <f t="shared" si="2"/>
        <v>0</v>
      </c>
      <c r="U16" s="789"/>
      <c r="V16" s="789"/>
      <c r="W16" s="789"/>
      <c r="X16" s="792" t="s">
        <v>154</v>
      </c>
      <c r="Y16" s="793"/>
      <c r="Z16" s="771"/>
      <c r="AA16" s="772"/>
      <c r="AB16" s="771"/>
      <c r="AC16" s="772"/>
      <c r="AD16" s="773">
        <f>IF(O16=T16,VLOOKUP(Z16,'減価残存率表'!$A$1:$C$102,3),VLOOKUP(Z16,'減価残存率表'!$A$1:$B$102,2))</f>
        <v>0</v>
      </c>
      <c r="AE16" s="773"/>
      <c r="AF16" s="773"/>
      <c r="AG16" s="773">
        <f>IF(O16=T16,VLOOKUP(AB16,'減価残存率表'!$A$1:$C$102,3),VLOOKUP(AB16,'減価残存率表'!$A$1:$B$102,2))</f>
        <v>0</v>
      </c>
      <c r="AH16" s="773"/>
      <c r="AI16" s="773"/>
      <c r="AJ16" s="774">
        <f>M_償却月(O16,AD16,AG16,I16,K16,M16,4,'計算シート'!$C$2,A16)</f>
        <v>0</v>
      </c>
      <c r="AK16" s="775"/>
      <c r="AL16" s="776">
        <v>12</v>
      </c>
      <c r="AM16" s="777"/>
      <c r="AN16" s="764">
        <f>M_新償却額期(O16,AD16,AG16,I16,K16,M16,4,'計算シート'!$C$2,A16)</f>
        <v>0</v>
      </c>
      <c r="AO16" s="765"/>
      <c r="AP16" s="765"/>
      <c r="AQ16" s="766"/>
      <c r="AR16" s="675"/>
      <c r="AS16" s="676"/>
      <c r="AT16" s="750"/>
      <c r="AU16" s="675">
        <f t="shared" si="3"/>
        <v>0</v>
      </c>
      <c r="AV16" s="676"/>
      <c r="AW16" s="676"/>
      <c r="AX16" s="750"/>
      <c r="AY16" s="751"/>
      <c r="AZ16" s="752"/>
      <c r="BA16" s="753"/>
      <c r="BB16" s="749">
        <f t="shared" si="0"/>
        <v>0</v>
      </c>
      <c r="BC16" s="749"/>
      <c r="BD16" s="749"/>
      <c r="BE16" s="749"/>
      <c r="BF16" s="749"/>
      <c r="BG16" s="675">
        <f>M_新償却残存価格(O16,AD16,AG16,I16,K16,M16,4,'計算シート'!$C$2,A16)</f>
        <v>0</v>
      </c>
      <c r="BH16" s="676"/>
      <c r="BI16" s="676"/>
      <c r="BJ16" s="750"/>
      <c r="BK16" s="754"/>
      <c r="BL16" s="755"/>
      <c r="BM16" s="756"/>
      <c r="BN16" s="8">
        <f t="shared" si="1"/>
      </c>
    </row>
    <row r="17" spans="1:66" ht="19.5" customHeight="1">
      <c r="A17" s="794"/>
      <c r="B17" s="795"/>
      <c r="C17" s="795"/>
      <c r="D17" s="795"/>
      <c r="E17" s="795"/>
      <c r="F17" s="796"/>
      <c r="G17" s="790"/>
      <c r="H17" s="791"/>
      <c r="I17" s="780"/>
      <c r="J17" s="781"/>
      <c r="K17" s="782"/>
      <c r="L17" s="783"/>
      <c r="M17" s="784"/>
      <c r="N17" s="785"/>
      <c r="O17" s="786"/>
      <c r="P17" s="787"/>
      <c r="Q17" s="787"/>
      <c r="R17" s="787"/>
      <c r="S17" s="788"/>
      <c r="T17" s="789">
        <f t="shared" si="2"/>
        <v>0</v>
      </c>
      <c r="U17" s="789"/>
      <c r="V17" s="789"/>
      <c r="W17" s="789"/>
      <c r="X17" s="792" t="s">
        <v>154</v>
      </c>
      <c r="Y17" s="793"/>
      <c r="Z17" s="771"/>
      <c r="AA17" s="772"/>
      <c r="AB17" s="771"/>
      <c r="AC17" s="772"/>
      <c r="AD17" s="773">
        <f>IF(O17=T17,VLOOKUP(Z17,'減価残存率表'!$A$1:$C$102,3),VLOOKUP(Z17,'減価残存率表'!$A$1:$B$102,2))</f>
        <v>0</v>
      </c>
      <c r="AE17" s="773"/>
      <c r="AF17" s="773"/>
      <c r="AG17" s="773">
        <f>IF(O17=T17,VLOOKUP(AB17,'減価残存率表'!$A$1:$C$102,3),VLOOKUP(AB17,'減価残存率表'!$A$1:$B$102,2))</f>
        <v>0</v>
      </c>
      <c r="AH17" s="773"/>
      <c r="AI17" s="773"/>
      <c r="AJ17" s="774">
        <f>M_償却月(O17,AD17,AG17,I17,K17,M17,4,'計算シート'!$C$2,A17)</f>
        <v>0</v>
      </c>
      <c r="AK17" s="775"/>
      <c r="AL17" s="776">
        <v>12</v>
      </c>
      <c r="AM17" s="777"/>
      <c r="AN17" s="764">
        <f>M_新償却額期(O17,AD17,AG17,I17,K17,M17,4,'計算シート'!$C$2,A17)</f>
        <v>0</v>
      </c>
      <c r="AO17" s="765"/>
      <c r="AP17" s="765"/>
      <c r="AQ17" s="766"/>
      <c r="AR17" s="675"/>
      <c r="AS17" s="676"/>
      <c r="AT17" s="750"/>
      <c r="AU17" s="675">
        <f t="shared" si="3"/>
        <v>0</v>
      </c>
      <c r="AV17" s="676"/>
      <c r="AW17" s="676"/>
      <c r="AX17" s="750"/>
      <c r="AY17" s="751"/>
      <c r="AZ17" s="752"/>
      <c r="BA17" s="753"/>
      <c r="BB17" s="749">
        <f t="shared" si="0"/>
        <v>0</v>
      </c>
      <c r="BC17" s="749"/>
      <c r="BD17" s="749"/>
      <c r="BE17" s="749"/>
      <c r="BF17" s="749"/>
      <c r="BG17" s="675">
        <f>M_新償却残存価格(O17,AD17,AG17,I17,K17,M17,4,'計算シート'!$C$2,A17)</f>
        <v>0</v>
      </c>
      <c r="BH17" s="676"/>
      <c r="BI17" s="676"/>
      <c r="BJ17" s="750"/>
      <c r="BK17" s="754"/>
      <c r="BL17" s="755"/>
      <c r="BM17" s="756"/>
      <c r="BN17" s="8">
        <f t="shared" si="1"/>
      </c>
    </row>
    <row r="18" spans="1:66" ht="19.5" customHeight="1">
      <c r="A18" s="794"/>
      <c r="B18" s="795"/>
      <c r="C18" s="795"/>
      <c r="D18" s="795"/>
      <c r="E18" s="795"/>
      <c r="F18" s="796"/>
      <c r="G18" s="790"/>
      <c r="H18" s="791"/>
      <c r="I18" s="780"/>
      <c r="J18" s="781"/>
      <c r="K18" s="782"/>
      <c r="L18" s="783"/>
      <c r="M18" s="784"/>
      <c r="N18" s="785"/>
      <c r="O18" s="786"/>
      <c r="P18" s="787"/>
      <c r="Q18" s="787"/>
      <c r="R18" s="787"/>
      <c r="S18" s="788"/>
      <c r="T18" s="789">
        <f t="shared" si="2"/>
        <v>0</v>
      </c>
      <c r="U18" s="789"/>
      <c r="V18" s="789"/>
      <c r="W18" s="789"/>
      <c r="X18" s="792" t="s">
        <v>154</v>
      </c>
      <c r="Y18" s="793"/>
      <c r="Z18" s="771"/>
      <c r="AA18" s="772"/>
      <c r="AB18" s="771"/>
      <c r="AC18" s="772"/>
      <c r="AD18" s="773">
        <f>IF(O18=T18,VLOOKUP(Z18,'減価残存率表'!$A$1:$C$102,3),VLOOKUP(Z18,'減価残存率表'!$A$1:$B$102,2))</f>
        <v>0</v>
      </c>
      <c r="AE18" s="773"/>
      <c r="AF18" s="773"/>
      <c r="AG18" s="773">
        <f>IF(O18=T18,VLOOKUP(AB18,'減価残存率表'!$A$1:$C$102,3),VLOOKUP(AB18,'減価残存率表'!$A$1:$B$102,2))</f>
        <v>0</v>
      </c>
      <c r="AH18" s="773"/>
      <c r="AI18" s="773"/>
      <c r="AJ18" s="774">
        <f>M_償却月(O18,AD18,AG18,I18,K18,M18,4,'計算シート'!$C$2,A18)</f>
        <v>0</v>
      </c>
      <c r="AK18" s="775"/>
      <c r="AL18" s="776">
        <v>12</v>
      </c>
      <c r="AM18" s="777"/>
      <c r="AN18" s="764">
        <f>M_新償却額期(O18,AD18,AG18,I18,K18,M18,4,'計算シート'!$C$2,A18)</f>
        <v>0</v>
      </c>
      <c r="AO18" s="765"/>
      <c r="AP18" s="765"/>
      <c r="AQ18" s="766"/>
      <c r="AR18" s="675"/>
      <c r="AS18" s="676"/>
      <c r="AT18" s="750"/>
      <c r="AU18" s="675">
        <f t="shared" si="3"/>
        <v>0</v>
      </c>
      <c r="AV18" s="676"/>
      <c r="AW18" s="676"/>
      <c r="AX18" s="750"/>
      <c r="AY18" s="751"/>
      <c r="AZ18" s="752"/>
      <c r="BA18" s="753"/>
      <c r="BB18" s="749">
        <f t="shared" si="0"/>
        <v>0</v>
      </c>
      <c r="BC18" s="749"/>
      <c r="BD18" s="749"/>
      <c r="BE18" s="749"/>
      <c r="BF18" s="749"/>
      <c r="BG18" s="675">
        <f>M_新償却残存価格(O18,AD18,AG18,I18,K18,M18,4,'計算シート'!$C$2,A18)</f>
        <v>0</v>
      </c>
      <c r="BH18" s="676"/>
      <c r="BI18" s="676"/>
      <c r="BJ18" s="750"/>
      <c r="BK18" s="754"/>
      <c r="BL18" s="755"/>
      <c r="BM18" s="756"/>
      <c r="BN18" s="8">
        <f t="shared" si="1"/>
      </c>
    </row>
    <row r="19" spans="1:66" ht="19.5" customHeight="1">
      <c r="A19" s="794"/>
      <c r="B19" s="795"/>
      <c r="C19" s="795"/>
      <c r="D19" s="795"/>
      <c r="E19" s="795"/>
      <c r="F19" s="796"/>
      <c r="G19" s="790"/>
      <c r="H19" s="791"/>
      <c r="I19" s="780"/>
      <c r="J19" s="781"/>
      <c r="K19" s="782"/>
      <c r="L19" s="783"/>
      <c r="M19" s="784"/>
      <c r="N19" s="785"/>
      <c r="O19" s="786"/>
      <c r="P19" s="787"/>
      <c r="Q19" s="787"/>
      <c r="R19" s="787"/>
      <c r="S19" s="788"/>
      <c r="T19" s="789">
        <f t="shared" si="2"/>
        <v>0</v>
      </c>
      <c r="U19" s="789"/>
      <c r="V19" s="789"/>
      <c r="W19" s="789"/>
      <c r="X19" s="792" t="s">
        <v>154</v>
      </c>
      <c r="Y19" s="793"/>
      <c r="Z19" s="771"/>
      <c r="AA19" s="772"/>
      <c r="AB19" s="771"/>
      <c r="AC19" s="772"/>
      <c r="AD19" s="773">
        <f>IF(O19=T19,VLOOKUP(Z19,'減価残存率表'!$A$1:$C$102,3),VLOOKUP(Z19,'減価残存率表'!$A$1:$B$102,2))</f>
        <v>0</v>
      </c>
      <c r="AE19" s="773"/>
      <c r="AF19" s="773"/>
      <c r="AG19" s="773">
        <f>IF(O19=T19,VLOOKUP(AB19,'減価残存率表'!$A$1:$C$102,3),VLOOKUP(AB19,'減価残存率表'!$A$1:$B$102,2))</f>
        <v>0</v>
      </c>
      <c r="AH19" s="773"/>
      <c r="AI19" s="773"/>
      <c r="AJ19" s="774">
        <f>M_償却月(O19,AD19,AG19,I19,K19,M19,4,'計算シート'!$C$2,A19)</f>
        <v>0</v>
      </c>
      <c r="AK19" s="775"/>
      <c r="AL19" s="776">
        <v>12</v>
      </c>
      <c r="AM19" s="777"/>
      <c r="AN19" s="764">
        <f>M_新償却額期(O19,AD19,AG19,I19,K19,M19,4,'計算シート'!$C$2,A19)</f>
        <v>0</v>
      </c>
      <c r="AO19" s="765"/>
      <c r="AP19" s="765"/>
      <c r="AQ19" s="766"/>
      <c r="AR19" s="675"/>
      <c r="AS19" s="676"/>
      <c r="AT19" s="750"/>
      <c r="AU19" s="675">
        <f t="shared" si="3"/>
        <v>0</v>
      </c>
      <c r="AV19" s="676"/>
      <c r="AW19" s="676"/>
      <c r="AX19" s="750"/>
      <c r="AY19" s="751"/>
      <c r="AZ19" s="752"/>
      <c r="BA19" s="753"/>
      <c r="BB19" s="749">
        <f t="shared" si="0"/>
        <v>0</v>
      </c>
      <c r="BC19" s="749"/>
      <c r="BD19" s="749"/>
      <c r="BE19" s="749"/>
      <c r="BF19" s="749"/>
      <c r="BG19" s="675">
        <f>M_新償却残存価格(O19,AD19,AG19,I19,K19,M19,4,'計算シート'!$C$2,A19)</f>
        <v>0</v>
      </c>
      <c r="BH19" s="676"/>
      <c r="BI19" s="676"/>
      <c r="BJ19" s="750"/>
      <c r="BK19" s="754"/>
      <c r="BL19" s="755"/>
      <c r="BM19" s="756"/>
      <c r="BN19" s="8">
        <f t="shared" si="1"/>
      </c>
    </row>
    <row r="20" spans="1:66" ht="19.5" customHeight="1">
      <c r="A20" s="794"/>
      <c r="B20" s="795"/>
      <c r="C20" s="795"/>
      <c r="D20" s="795"/>
      <c r="E20" s="795"/>
      <c r="F20" s="796"/>
      <c r="G20" s="790"/>
      <c r="H20" s="791"/>
      <c r="I20" s="780"/>
      <c r="J20" s="781"/>
      <c r="K20" s="782"/>
      <c r="L20" s="783"/>
      <c r="M20" s="784"/>
      <c r="N20" s="785"/>
      <c r="O20" s="786"/>
      <c r="P20" s="787"/>
      <c r="Q20" s="787"/>
      <c r="R20" s="787"/>
      <c r="S20" s="788"/>
      <c r="T20" s="789">
        <f t="shared" si="2"/>
        <v>0</v>
      </c>
      <c r="U20" s="789"/>
      <c r="V20" s="789"/>
      <c r="W20" s="789"/>
      <c r="X20" s="792" t="s">
        <v>154</v>
      </c>
      <c r="Y20" s="793"/>
      <c r="Z20" s="771"/>
      <c r="AA20" s="772"/>
      <c r="AB20" s="771"/>
      <c r="AC20" s="772"/>
      <c r="AD20" s="773">
        <f>IF(O20=T20,VLOOKUP(Z20,'減価残存率表'!$A$1:$C$102,3),VLOOKUP(Z20,'減価残存率表'!$A$1:$B$102,2))</f>
        <v>0</v>
      </c>
      <c r="AE20" s="773"/>
      <c r="AF20" s="773"/>
      <c r="AG20" s="773">
        <f>IF(O20=T20,VLOOKUP(AB20,'減価残存率表'!$A$1:$C$102,3),VLOOKUP(AB20,'減価残存率表'!$A$1:$B$102,2))</f>
        <v>0</v>
      </c>
      <c r="AH20" s="773"/>
      <c r="AI20" s="773"/>
      <c r="AJ20" s="774">
        <f>M_償却月(O20,AD20,AG20,I20,K20,M20,4,'計算シート'!$C$2,A20)</f>
        <v>0</v>
      </c>
      <c r="AK20" s="775"/>
      <c r="AL20" s="776">
        <v>12</v>
      </c>
      <c r="AM20" s="777"/>
      <c r="AN20" s="764">
        <f>M_新償却額期(O20,AD20,AG20,I20,K20,M20,4,'計算シート'!$C$2,A20)</f>
        <v>0</v>
      </c>
      <c r="AO20" s="765"/>
      <c r="AP20" s="765"/>
      <c r="AQ20" s="766"/>
      <c r="AR20" s="675"/>
      <c r="AS20" s="676"/>
      <c r="AT20" s="750"/>
      <c r="AU20" s="675">
        <f t="shared" si="3"/>
        <v>0</v>
      </c>
      <c r="AV20" s="676"/>
      <c r="AW20" s="676"/>
      <c r="AX20" s="750"/>
      <c r="AY20" s="751"/>
      <c r="AZ20" s="752"/>
      <c r="BA20" s="753"/>
      <c r="BB20" s="749">
        <f t="shared" si="0"/>
        <v>0</v>
      </c>
      <c r="BC20" s="749"/>
      <c r="BD20" s="749"/>
      <c r="BE20" s="749"/>
      <c r="BF20" s="749"/>
      <c r="BG20" s="675">
        <f>M_新償却残存価格(O20,AD20,AG20,I20,K20,M20,4,'計算シート'!$C$2,A20)</f>
        <v>0</v>
      </c>
      <c r="BH20" s="676"/>
      <c r="BI20" s="676"/>
      <c r="BJ20" s="750"/>
      <c r="BK20" s="754"/>
      <c r="BL20" s="755"/>
      <c r="BM20" s="756"/>
      <c r="BN20" s="8">
        <f t="shared" si="1"/>
      </c>
    </row>
    <row r="21" spans="1:66" ht="19.5" customHeight="1">
      <c r="A21" s="794"/>
      <c r="B21" s="795"/>
      <c r="C21" s="795"/>
      <c r="D21" s="795"/>
      <c r="E21" s="795"/>
      <c r="F21" s="796"/>
      <c r="G21" s="790"/>
      <c r="H21" s="791"/>
      <c r="I21" s="780"/>
      <c r="J21" s="781"/>
      <c r="K21" s="782"/>
      <c r="L21" s="783"/>
      <c r="M21" s="784"/>
      <c r="N21" s="785"/>
      <c r="O21" s="786"/>
      <c r="P21" s="787"/>
      <c r="Q21" s="787"/>
      <c r="R21" s="787"/>
      <c r="S21" s="788"/>
      <c r="T21" s="789">
        <f t="shared" si="2"/>
        <v>0</v>
      </c>
      <c r="U21" s="789"/>
      <c r="V21" s="789"/>
      <c r="W21" s="789"/>
      <c r="X21" s="792" t="s">
        <v>154</v>
      </c>
      <c r="Y21" s="793"/>
      <c r="Z21" s="771"/>
      <c r="AA21" s="772"/>
      <c r="AB21" s="771"/>
      <c r="AC21" s="772"/>
      <c r="AD21" s="773">
        <f>IF(O21=T21,VLOOKUP(Z21,'減価残存率表'!$A$1:$C$102,3),VLOOKUP(Z21,'減価残存率表'!$A$1:$B$102,2))</f>
        <v>0</v>
      </c>
      <c r="AE21" s="773"/>
      <c r="AF21" s="773"/>
      <c r="AG21" s="773">
        <f>IF(O21=T21,VLOOKUP(AB21,'減価残存率表'!$A$1:$C$102,3),VLOOKUP(AB21,'減価残存率表'!$A$1:$B$102,2))</f>
        <v>0</v>
      </c>
      <c r="AH21" s="773"/>
      <c r="AI21" s="773"/>
      <c r="AJ21" s="774">
        <f>M_償却月(O21,AD21,AG21,I21,K21,M21,4,'計算シート'!$C$2,A21)</f>
        <v>0</v>
      </c>
      <c r="AK21" s="775"/>
      <c r="AL21" s="776">
        <v>12</v>
      </c>
      <c r="AM21" s="777"/>
      <c r="AN21" s="764">
        <f>M_新償却額期(O21,AD21,AG21,I21,K21,M21,4,'計算シート'!$C$2,A21)</f>
        <v>0</v>
      </c>
      <c r="AO21" s="765"/>
      <c r="AP21" s="765"/>
      <c r="AQ21" s="766"/>
      <c r="AR21" s="675"/>
      <c r="AS21" s="676"/>
      <c r="AT21" s="750"/>
      <c r="AU21" s="675">
        <f t="shared" si="3"/>
        <v>0</v>
      </c>
      <c r="AV21" s="676"/>
      <c r="AW21" s="676"/>
      <c r="AX21" s="750"/>
      <c r="AY21" s="751"/>
      <c r="AZ21" s="752"/>
      <c r="BA21" s="753"/>
      <c r="BB21" s="749">
        <f t="shared" si="0"/>
        <v>0</v>
      </c>
      <c r="BC21" s="749"/>
      <c r="BD21" s="749"/>
      <c r="BE21" s="749"/>
      <c r="BF21" s="749"/>
      <c r="BG21" s="675">
        <f>M_新償却残存価格(O21,AD21,AG21,I21,K21,M21,4,'計算シート'!$C$2,A21)</f>
        <v>0</v>
      </c>
      <c r="BH21" s="676"/>
      <c r="BI21" s="676"/>
      <c r="BJ21" s="750"/>
      <c r="BK21" s="754"/>
      <c r="BL21" s="755"/>
      <c r="BM21" s="756"/>
      <c r="BN21" s="8">
        <f t="shared" si="1"/>
      </c>
    </row>
    <row r="22" spans="1:66" ht="19.5" customHeight="1">
      <c r="A22" s="794"/>
      <c r="B22" s="795"/>
      <c r="C22" s="795"/>
      <c r="D22" s="795"/>
      <c r="E22" s="795"/>
      <c r="F22" s="796"/>
      <c r="G22" s="790"/>
      <c r="H22" s="791"/>
      <c r="I22" s="780"/>
      <c r="J22" s="781"/>
      <c r="K22" s="782"/>
      <c r="L22" s="783"/>
      <c r="M22" s="784"/>
      <c r="N22" s="785"/>
      <c r="O22" s="786"/>
      <c r="P22" s="787"/>
      <c r="Q22" s="787"/>
      <c r="R22" s="787"/>
      <c r="S22" s="788"/>
      <c r="T22" s="789">
        <f t="shared" si="2"/>
        <v>0</v>
      </c>
      <c r="U22" s="789"/>
      <c r="V22" s="789"/>
      <c r="W22" s="789"/>
      <c r="X22" s="792" t="s">
        <v>154</v>
      </c>
      <c r="Y22" s="793"/>
      <c r="Z22" s="771"/>
      <c r="AA22" s="772"/>
      <c r="AB22" s="771"/>
      <c r="AC22" s="772"/>
      <c r="AD22" s="773">
        <f>IF(O22=T22,VLOOKUP(Z22,'減価残存率表'!$A$1:$C$102,3),VLOOKUP(Z22,'減価残存率表'!$A$1:$B$102,2))</f>
        <v>0</v>
      </c>
      <c r="AE22" s="773"/>
      <c r="AF22" s="773"/>
      <c r="AG22" s="773">
        <f>IF(O22=T22,VLOOKUP(AB22,'減価残存率表'!$A$1:$C$102,3),VLOOKUP(AB22,'減価残存率表'!$A$1:$B$102,2))</f>
        <v>0</v>
      </c>
      <c r="AH22" s="773"/>
      <c r="AI22" s="773"/>
      <c r="AJ22" s="774">
        <f>M_償却月(O22,AD22,AG22,I22,K22,M22,4,'計算シート'!$C$2,A22)</f>
        <v>0</v>
      </c>
      <c r="AK22" s="775"/>
      <c r="AL22" s="776">
        <v>12</v>
      </c>
      <c r="AM22" s="777"/>
      <c r="AN22" s="764">
        <f>M_新償却額期(O22,AD22,AG22,I22,K22,M22,4,'計算シート'!$C$2,A22)</f>
        <v>0</v>
      </c>
      <c r="AO22" s="765"/>
      <c r="AP22" s="765"/>
      <c r="AQ22" s="766"/>
      <c r="AR22" s="675"/>
      <c r="AS22" s="676"/>
      <c r="AT22" s="750"/>
      <c r="AU22" s="675">
        <f t="shared" si="3"/>
        <v>0</v>
      </c>
      <c r="AV22" s="676"/>
      <c r="AW22" s="676"/>
      <c r="AX22" s="750"/>
      <c r="AY22" s="751"/>
      <c r="AZ22" s="752"/>
      <c r="BA22" s="753"/>
      <c r="BB22" s="749">
        <f t="shared" si="0"/>
        <v>0</v>
      </c>
      <c r="BC22" s="749"/>
      <c r="BD22" s="749"/>
      <c r="BE22" s="749"/>
      <c r="BF22" s="749"/>
      <c r="BG22" s="675">
        <f>M_新償却残存価格(O22,AD22,AG22,I22,K22,M22,4,'計算シート'!$C$2,A22)</f>
        <v>0</v>
      </c>
      <c r="BH22" s="676"/>
      <c r="BI22" s="676"/>
      <c r="BJ22" s="750"/>
      <c r="BK22" s="754"/>
      <c r="BL22" s="755"/>
      <c r="BM22" s="756"/>
      <c r="BN22" s="8">
        <f t="shared" si="1"/>
      </c>
    </row>
    <row r="23" spans="1:66" ht="19.5" customHeight="1">
      <c r="A23" s="794"/>
      <c r="B23" s="795"/>
      <c r="C23" s="795"/>
      <c r="D23" s="795"/>
      <c r="E23" s="795"/>
      <c r="F23" s="796"/>
      <c r="G23" s="778"/>
      <c r="H23" s="779"/>
      <c r="I23" s="780"/>
      <c r="J23" s="781"/>
      <c r="K23" s="782"/>
      <c r="L23" s="783"/>
      <c r="M23" s="784"/>
      <c r="N23" s="785"/>
      <c r="O23" s="786"/>
      <c r="P23" s="787"/>
      <c r="Q23" s="787"/>
      <c r="R23" s="787"/>
      <c r="S23" s="788"/>
      <c r="T23" s="789">
        <f t="shared" si="2"/>
        <v>0</v>
      </c>
      <c r="U23" s="789"/>
      <c r="V23" s="789"/>
      <c r="W23" s="789"/>
      <c r="X23" s="769" t="s">
        <v>154</v>
      </c>
      <c r="Y23" s="770"/>
      <c r="Z23" s="771"/>
      <c r="AA23" s="772"/>
      <c r="AB23" s="771"/>
      <c r="AC23" s="772"/>
      <c r="AD23" s="773">
        <f>IF(O23=T23,VLOOKUP(Z23,'減価残存率表'!$A$1:$C$102,3),VLOOKUP(Z23,'減価残存率表'!$A$1:$B$102,2))</f>
        <v>0</v>
      </c>
      <c r="AE23" s="773"/>
      <c r="AF23" s="773"/>
      <c r="AG23" s="773">
        <f>IF(O23=T23,VLOOKUP(AB23,'減価残存率表'!$A$1:$C$102,3),VLOOKUP(AB23,'減価残存率表'!$A$1:$B$102,2))</f>
        <v>0</v>
      </c>
      <c r="AH23" s="773"/>
      <c r="AI23" s="773"/>
      <c r="AJ23" s="774">
        <f>M_償却月(O23,AD23,AG23,I23,K23,M23,4,'計算シート'!$C$2,A23)</f>
        <v>0</v>
      </c>
      <c r="AK23" s="775"/>
      <c r="AL23" s="776">
        <v>12</v>
      </c>
      <c r="AM23" s="777"/>
      <c r="AN23" s="764">
        <f>M_新償却額期(O23,AD23,AG23,I23,K23,M23,4,'計算シート'!$C$2,A23)</f>
        <v>0</v>
      </c>
      <c r="AO23" s="765"/>
      <c r="AP23" s="765"/>
      <c r="AQ23" s="766"/>
      <c r="AR23" s="767"/>
      <c r="AS23" s="743"/>
      <c r="AT23" s="768"/>
      <c r="AU23" s="675">
        <f t="shared" si="3"/>
        <v>0</v>
      </c>
      <c r="AV23" s="676"/>
      <c r="AW23" s="676"/>
      <c r="AX23" s="750"/>
      <c r="AY23" s="751"/>
      <c r="AZ23" s="752"/>
      <c r="BA23" s="753"/>
      <c r="BB23" s="749">
        <f t="shared" si="0"/>
        <v>0</v>
      </c>
      <c r="BC23" s="749"/>
      <c r="BD23" s="749"/>
      <c r="BE23" s="749"/>
      <c r="BF23" s="749"/>
      <c r="BG23" s="675">
        <f>M_新償却残存価格(O23,AD23,AG23,I23,K23,M23,4,'計算シート'!$C$2,A23)</f>
        <v>0</v>
      </c>
      <c r="BH23" s="676"/>
      <c r="BI23" s="676"/>
      <c r="BJ23" s="750"/>
      <c r="BK23" s="754"/>
      <c r="BL23" s="755"/>
      <c r="BM23" s="756"/>
      <c r="BN23" s="8">
        <f t="shared" si="1"/>
      </c>
    </row>
    <row r="24" spans="1:66" ht="19.5" customHeight="1">
      <c r="A24" s="794"/>
      <c r="B24" s="795"/>
      <c r="C24" s="795"/>
      <c r="D24" s="795"/>
      <c r="E24" s="795"/>
      <c r="F24" s="796"/>
      <c r="G24" s="790"/>
      <c r="H24" s="791"/>
      <c r="I24" s="780"/>
      <c r="J24" s="781"/>
      <c r="K24" s="782"/>
      <c r="L24" s="783"/>
      <c r="M24" s="784"/>
      <c r="N24" s="785"/>
      <c r="O24" s="786"/>
      <c r="P24" s="787"/>
      <c r="Q24" s="787"/>
      <c r="R24" s="787"/>
      <c r="S24" s="788"/>
      <c r="T24" s="789">
        <f t="shared" si="2"/>
        <v>0</v>
      </c>
      <c r="U24" s="789"/>
      <c r="V24" s="789"/>
      <c r="W24" s="789"/>
      <c r="X24" s="792" t="s">
        <v>154</v>
      </c>
      <c r="Y24" s="793"/>
      <c r="Z24" s="771"/>
      <c r="AA24" s="772"/>
      <c r="AB24" s="771"/>
      <c r="AC24" s="772"/>
      <c r="AD24" s="773">
        <f>IF(O24=T24,VLOOKUP(Z24,'減価残存率表'!$A$1:$C$102,3),VLOOKUP(Z24,'減価残存率表'!$A$1:$B$102,2))</f>
        <v>0</v>
      </c>
      <c r="AE24" s="773"/>
      <c r="AF24" s="773"/>
      <c r="AG24" s="773">
        <f>IF(O24=T24,VLOOKUP(AB24,'減価残存率表'!$A$1:$C$102,3),VLOOKUP(AB24,'減価残存率表'!$A$1:$B$102,2))</f>
        <v>0</v>
      </c>
      <c r="AH24" s="773"/>
      <c r="AI24" s="773"/>
      <c r="AJ24" s="774">
        <f>M_償却月(O24,AD24,AG24,I24,K24,M24,4,'計算シート'!$C$2,A24)</f>
        <v>0</v>
      </c>
      <c r="AK24" s="775"/>
      <c r="AL24" s="776">
        <v>12</v>
      </c>
      <c r="AM24" s="777"/>
      <c r="AN24" s="764">
        <f>M_新償却額期(O24,AD24,AG24,I24,K24,M24,4,'計算シート'!$C$2,A24)</f>
        <v>0</v>
      </c>
      <c r="AO24" s="765"/>
      <c r="AP24" s="765"/>
      <c r="AQ24" s="766"/>
      <c r="AR24" s="675"/>
      <c r="AS24" s="676"/>
      <c r="AT24" s="750"/>
      <c r="AU24" s="675">
        <f t="shared" si="3"/>
        <v>0</v>
      </c>
      <c r="AV24" s="676"/>
      <c r="AW24" s="676"/>
      <c r="AX24" s="750"/>
      <c r="AY24" s="751"/>
      <c r="AZ24" s="752"/>
      <c r="BA24" s="753"/>
      <c r="BB24" s="749">
        <f t="shared" si="0"/>
        <v>0</v>
      </c>
      <c r="BC24" s="749"/>
      <c r="BD24" s="749"/>
      <c r="BE24" s="749"/>
      <c r="BF24" s="749"/>
      <c r="BG24" s="675">
        <f>M_新償却残存価格(O24,AD24,AG24,I24,K24,M24,4,'計算シート'!$C$2,A24)</f>
        <v>0</v>
      </c>
      <c r="BH24" s="676"/>
      <c r="BI24" s="676"/>
      <c r="BJ24" s="750"/>
      <c r="BK24" s="754"/>
      <c r="BL24" s="755"/>
      <c r="BM24" s="756"/>
      <c r="BN24" s="8">
        <f t="shared" si="1"/>
      </c>
    </row>
    <row r="25" spans="1:66" ht="19.5" customHeight="1">
      <c r="A25" s="794"/>
      <c r="B25" s="795"/>
      <c r="C25" s="795"/>
      <c r="D25" s="795"/>
      <c r="E25" s="795"/>
      <c r="F25" s="796"/>
      <c r="G25" s="790"/>
      <c r="H25" s="791"/>
      <c r="I25" s="780"/>
      <c r="J25" s="781"/>
      <c r="K25" s="782"/>
      <c r="L25" s="783"/>
      <c r="M25" s="784"/>
      <c r="N25" s="785"/>
      <c r="O25" s="786"/>
      <c r="P25" s="787"/>
      <c r="Q25" s="787"/>
      <c r="R25" s="787"/>
      <c r="S25" s="788"/>
      <c r="T25" s="789">
        <f t="shared" si="2"/>
        <v>0</v>
      </c>
      <c r="U25" s="789"/>
      <c r="V25" s="789"/>
      <c r="W25" s="789"/>
      <c r="X25" s="792" t="s">
        <v>154</v>
      </c>
      <c r="Y25" s="793"/>
      <c r="Z25" s="771"/>
      <c r="AA25" s="772"/>
      <c r="AB25" s="771"/>
      <c r="AC25" s="772"/>
      <c r="AD25" s="773">
        <f>IF(O25=T25,VLOOKUP(Z25,'減価残存率表'!$A$1:$C$102,3),VLOOKUP(Z25,'減価残存率表'!$A$1:$B$102,2))</f>
        <v>0</v>
      </c>
      <c r="AE25" s="773"/>
      <c r="AF25" s="773"/>
      <c r="AG25" s="773">
        <f>IF(O25=T25,VLOOKUP(AB25,'減価残存率表'!$A$1:$C$102,3),VLOOKUP(AB25,'減価残存率表'!$A$1:$B$102,2))</f>
        <v>0</v>
      </c>
      <c r="AH25" s="773"/>
      <c r="AI25" s="773"/>
      <c r="AJ25" s="774">
        <f>M_償却月(O25,AD25,AG25,I25,K25,M25,4,'計算シート'!$C$2,A25)</f>
        <v>0</v>
      </c>
      <c r="AK25" s="775"/>
      <c r="AL25" s="776">
        <v>12</v>
      </c>
      <c r="AM25" s="777"/>
      <c r="AN25" s="764">
        <f>M_新償却額期(O25,AD25,AG25,I25,K25,M25,4,'計算シート'!$C$2,A25)</f>
        <v>0</v>
      </c>
      <c r="AO25" s="765"/>
      <c r="AP25" s="765"/>
      <c r="AQ25" s="766"/>
      <c r="AR25" s="675"/>
      <c r="AS25" s="676"/>
      <c r="AT25" s="750"/>
      <c r="AU25" s="675">
        <f t="shared" si="3"/>
        <v>0</v>
      </c>
      <c r="AV25" s="676"/>
      <c r="AW25" s="676"/>
      <c r="AX25" s="750"/>
      <c r="AY25" s="751"/>
      <c r="AZ25" s="752"/>
      <c r="BA25" s="753"/>
      <c r="BB25" s="749">
        <f t="shared" si="0"/>
        <v>0</v>
      </c>
      <c r="BC25" s="749"/>
      <c r="BD25" s="749"/>
      <c r="BE25" s="749"/>
      <c r="BF25" s="749"/>
      <c r="BG25" s="675">
        <f>M_新償却残存価格(O25,AD25,AG25,I25,K25,M25,4,'計算シート'!$C$2,A25)</f>
        <v>0</v>
      </c>
      <c r="BH25" s="676"/>
      <c r="BI25" s="676"/>
      <c r="BJ25" s="750"/>
      <c r="BK25" s="754"/>
      <c r="BL25" s="755"/>
      <c r="BM25" s="756"/>
      <c r="BN25" s="8">
        <f t="shared" si="1"/>
      </c>
    </row>
    <row r="26" spans="1:66" ht="19.5" customHeight="1">
      <c r="A26" s="794"/>
      <c r="B26" s="795"/>
      <c r="C26" s="795"/>
      <c r="D26" s="795"/>
      <c r="E26" s="795"/>
      <c r="F26" s="796"/>
      <c r="G26" s="790"/>
      <c r="H26" s="791"/>
      <c r="I26" s="780"/>
      <c r="J26" s="781"/>
      <c r="K26" s="782"/>
      <c r="L26" s="783"/>
      <c r="M26" s="784"/>
      <c r="N26" s="785"/>
      <c r="O26" s="786"/>
      <c r="P26" s="787"/>
      <c r="Q26" s="787"/>
      <c r="R26" s="787"/>
      <c r="S26" s="788"/>
      <c r="T26" s="789">
        <f t="shared" si="2"/>
        <v>0</v>
      </c>
      <c r="U26" s="789"/>
      <c r="V26" s="789"/>
      <c r="W26" s="789"/>
      <c r="X26" s="792" t="s">
        <v>154</v>
      </c>
      <c r="Y26" s="793"/>
      <c r="Z26" s="771"/>
      <c r="AA26" s="772"/>
      <c r="AB26" s="771"/>
      <c r="AC26" s="772"/>
      <c r="AD26" s="773">
        <f>IF(O26=T26,VLOOKUP(Z26,'減価残存率表'!$A$1:$C$102,3),VLOOKUP(Z26,'減価残存率表'!$A$1:$B$102,2))</f>
        <v>0</v>
      </c>
      <c r="AE26" s="773"/>
      <c r="AF26" s="773"/>
      <c r="AG26" s="773">
        <f>IF(O26=T26,VLOOKUP(AB26,'減価残存率表'!$A$1:$C$102,3),VLOOKUP(AB26,'減価残存率表'!$A$1:$B$102,2))</f>
        <v>0</v>
      </c>
      <c r="AH26" s="773"/>
      <c r="AI26" s="773"/>
      <c r="AJ26" s="774">
        <f>M_償却月(O26,AD26,AG26,I26,K26,M26,4,'計算シート'!$C$2,A26)</f>
        <v>0</v>
      </c>
      <c r="AK26" s="775"/>
      <c r="AL26" s="776">
        <v>12</v>
      </c>
      <c r="AM26" s="777"/>
      <c r="AN26" s="764">
        <f>M_新償却額期(O26,AD26,AG26,I26,K26,M26,4,'計算シート'!$C$2,A26)</f>
        <v>0</v>
      </c>
      <c r="AO26" s="765"/>
      <c r="AP26" s="765"/>
      <c r="AQ26" s="766"/>
      <c r="AR26" s="675"/>
      <c r="AS26" s="676"/>
      <c r="AT26" s="750"/>
      <c r="AU26" s="675">
        <f t="shared" si="3"/>
        <v>0</v>
      </c>
      <c r="AV26" s="676"/>
      <c r="AW26" s="676"/>
      <c r="AX26" s="750"/>
      <c r="AY26" s="751"/>
      <c r="AZ26" s="752"/>
      <c r="BA26" s="753"/>
      <c r="BB26" s="749">
        <f t="shared" si="0"/>
        <v>0</v>
      </c>
      <c r="BC26" s="749"/>
      <c r="BD26" s="749"/>
      <c r="BE26" s="749"/>
      <c r="BF26" s="749"/>
      <c r="BG26" s="675">
        <f>M_新償却残存価格(O26,AD26,AG26,I26,K26,M26,4,'計算シート'!$C$2,A26)</f>
        <v>0</v>
      </c>
      <c r="BH26" s="676"/>
      <c r="BI26" s="676"/>
      <c r="BJ26" s="750"/>
      <c r="BK26" s="754"/>
      <c r="BL26" s="755"/>
      <c r="BM26" s="756"/>
      <c r="BN26" s="8">
        <f t="shared" si="1"/>
      </c>
    </row>
    <row r="27" spans="1:65" ht="19.5" customHeight="1">
      <c r="A27" s="1012"/>
      <c r="B27" s="1013"/>
      <c r="C27" s="1013"/>
      <c r="D27" s="1013"/>
      <c r="E27" s="1013"/>
      <c r="F27" s="1014"/>
      <c r="G27" s="790"/>
      <c r="H27" s="791"/>
      <c r="I27" s="780"/>
      <c r="J27" s="781"/>
      <c r="K27" s="782"/>
      <c r="L27" s="783"/>
      <c r="M27" s="784"/>
      <c r="N27" s="785"/>
      <c r="O27" s="786"/>
      <c r="P27" s="787"/>
      <c r="Q27" s="787"/>
      <c r="R27" s="787"/>
      <c r="S27" s="788"/>
      <c r="T27" s="789">
        <f>IF(ISBLANK(O27),0,M_償却基礎金額(O27,A27,I27,K27,M27))</f>
        <v>0</v>
      </c>
      <c r="U27" s="789"/>
      <c r="V27" s="789"/>
      <c r="W27" s="789"/>
      <c r="X27" s="792" t="s">
        <v>154</v>
      </c>
      <c r="Y27" s="793"/>
      <c r="Z27" s="771"/>
      <c r="AA27" s="772"/>
      <c r="AB27" s="771"/>
      <c r="AC27" s="772"/>
      <c r="AD27" s="773">
        <f>IF(O27=T27,VLOOKUP(Z27,'減価残存率表'!$A$1:$C$102,3),VLOOKUP(Z27,'減価残存率表'!$A$1:$B$102,2))</f>
        <v>0</v>
      </c>
      <c r="AE27" s="773"/>
      <c r="AF27" s="773"/>
      <c r="AG27" s="773">
        <f>IF(O27=T27,VLOOKUP(AB27,'減価残存率表'!$A$1:$C$102,3),VLOOKUP(AB27,'減価残存率表'!$A$1:$B$102,2))</f>
        <v>0</v>
      </c>
      <c r="AH27" s="773"/>
      <c r="AI27" s="773"/>
      <c r="AJ27" s="774">
        <f>M_償却月(O27,AD27,AG27,I27,K27,M27,4,'計算シート'!$C$2,A27)</f>
        <v>0</v>
      </c>
      <c r="AK27" s="775"/>
      <c r="AL27" s="776">
        <v>12</v>
      </c>
      <c r="AM27" s="777"/>
      <c r="AN27" s="764">
        <f>M_新償却額期(O27,AD27,AG27,I27,K27,M27,4,'計算シート'!$C$2,A27)</f>
        <v>0</v>
      </c>
      <c r="AO27" s="765"/>
      <c r="AP27" s="765"/>
      <c r="AQ27" s="766"/>
      <c r="AR27" s="675"/>
      <c r="AS27" s="676"/>
      <c r="AT27" s="750"/>
      <c r="AU27" s="675">
        <f t="shared" si="3"/>
        <v>0</v>
      </c>
      <c r="AV27" s="676"/>
      <c r="AW27" s="676"/>
      <c r="AX27" s="750"/>
      <c r="AY27" s="751"/>
      <c r="AZ27" s="752"/>
      <c r="BA27" s="753"/>
      <c r="BB27" s="749">
        <f t="shared" si="0"/>
        <v>0</v>
      </c>
      <c r="BC27" s="749"/>
      <c r="BD27" s="749"/>
      <c r="BE27" s="749"/>
      <c r="BF27" s="749"/>
      <c r="BG27" s="675">
        <f>M_新償却残存価格(O27,AD27,AG27,I27,K27,M27,4,'計算シート'!$C$2,A27)</f>
        <v>0</v>
      </c>
      <c r="BH27" s="676"/>
      <c r="BI27" s="676"/>
      <c r="BJ27" s="750"/>
      <c r="BK27" s="754"/>
      <c r="BL27" s="755"/>
      <c r="BM27" s="756"/>
    </row>
    <row r="28" spans="1:65" ht="19.5" customHeight="1">
      <c r="A28" s="1012"/>
      <c r="B28" s="1013"/>
      <c r="C28" s="1013"/>
      <c r="D28" s="1013"/>
      <c r="E28" s="1013"/>
      <c r="F28" s="1014"/>
      <c r="G28" s="790"/>
      <c r="H28" s="791"/>
      <c r="I28" s="780"/>
      <c r="J28" s="781"/>
      <c r="K28" s="782"/>
      <c r="L28" s="783"/>
      <c r="M28" s="784"/>
      <c r="N28" s="785"/>
      <c r="O28" s="786"/>
      <c r="P28" s="787"/>
      <c r="Q28" s="787"/>
      <c r="R28" s="787"/>
      <c r="S28" s="788"/>
      <c r="T28" s="789">
        <f>IF(ISBLANK(O28),0,M_償却基礎金額(O28,A28,I28,K28,M28))</f>
        <v>0</v>
      </c>
      <c r="U28" s="789"/>
      <c r="V28" s="789"/>
      <c r="W28" s="789"/>
      <c r="X28" s="792" t="s">
        <v>154</v>
      </c>
      <c r="Y28" s="793"/>
      <c r="Z28" s="771"/>
      <c r="AA28" s="772"/>
      <c r="AB28" s="771"/>
      <c r="AC28" s="772"/>
      <c r="AD28" s="773">
        <f>IF(O28=T28,VLOOKUP(Z28,'減価残存率表'!$A$1:$C$102,3),VLOOKUP(Z28,'減価残存率表'!$A$1:$B$102,2))</f>
        <v>0</v>
      </c>
      <c r="AE28" s="773"/>
      <c r="AF28" s="773"/>
      <c r="AG28" s="773">
        <f>IF(O28=T28,VLOOKUP(AB28,'減価残存率表'!$A$1:$C$102,3),VLOOKUP(AB28,'減価残存率表'!$A$1:$B$102,2))</f>
        <v>0</v>
      </c>
      <c r="AH28" s="773"/>
      <c r="AI28" s="773"/>
      <c r="AJ28" s="774">
        <f>M_償却月(O28,AD28,AG28,I28,K28,M28,4,'計算シート'!$C$2,A28)</f>
        <v>0</v>
      </c>
      <c r="AK28" s="775"/>
      <c r="AL28" s="776">
        <v>12</v>
      </c>
      <c r="AM28" s="777"/>
      <c r="AN28" s="764">
        <f>M_新償却額期(O28,AD28,AG28,I28,K28,M28,4,'計算シート'!$C$2,A28)</f>
        <v>0</v>
      </c>
      <c r="AO28" s="765"/>
      <c r="AP28" s="765"/>
      <c r="AQ28" s="766"/>
      <c r="AR28" s="675"/>
      <c r="AS28" s="676"/>
      <c r="AT28" s="750"/>
      <c r="AU28" s="675">
        <f t="shared" si="3"/>
        <v>0</v>
      </c>
      <c r="AV28" s="676"/>
      <c r="AW28" s="676"/>
      <c r="AX28" s="750"/>
      <c r="AY28" s="751"/>
      <c r="AZ28" s="752"/>
      <c r="BA28" s="753"/>
      <c r="BB28" s="749">
        <f t="shared" si="0"/>
        <v>0</v>
      </c>
      <c r="BC28" s="749"/>
      <c r="BD28" s="749"/>
      <c r="BE28" s="749"/>
      <c r="BF28" s="749"/>
      <c r="BG28" s="675">
        <f>M_新償却残存価格(O28,AD28,AG28,I28,K28,M28,4,'計算シート'!$C$2,A28)</f>
        <v>0</v>
      </c>
      <c r="BH28" s="676"/>
      <c r="BI28" s="676"/>
      <c r="BJ28" s="750"/>
      <c r="BK28" s="754"/>
      <c r="BL28" s="755"/>
      <c r="BM28" s="756"/>
    </row>
    <row r="29" spans="1:65" ht="19.5" customHeight="1" thickBot="1">
      <c r="A29" s="1012"/>
      <c r="B29" s="1013"/>
      <c r="C29" s="1013"/>
      <c r="D29" s="1013"/>
      <c r="E29" s="1013"/>
      <c r="F29" s="1014"/>
      <c r="G29" s="790"/>
      <c r="H29" s="791"/>
      <c r="I29" s="780"/>
      <c r="J29" s="781"/>
      <c r="K29" s="782"/>
      <c r="L29" s="783"/>
      <c r="M29" s="784"/>
      <c r="N29" s="785"/>
      <c r="O29" s="786"/>
      <c r="P29" s="787"/>
      <c r="Q29" s="787"/>
      <c r="R29" s="787"/>
      <c r="S29" s="788"/>
      <c r="T29" s="789">
        <f>IF(ISBLANK(O29),0,M_償却基礎金額(O29,A29,I29,K29,M29))</f>
        <v>0</v>
      </c>
      <c r="U29" s="789"/>
      <c r="V29" s="789"/>
      <c r="W29" s="789"/>
      <c r="X29" s="792" t="s">
        <v>154</v>
      </c>
      <c r="Y29" s="793"/>
      <c r="Z29" s="771"/>
      <c r="AA29" s="772"/>
      <c r="AB29" s="771"/>
      <c r="AC29" s="772"/>
      <c r="AD29" s="773">
        <f>IF(O29=T29,VLOOKUP(Z29,'減価残存率表'!$A$1:$C$102,3),VLOOKUP(Z29,'減価残存率表'!$A$1:$B$102,2))</f>
        <v>0</v>
      </c>
      <c r="AE29" s="773"/>
      <c r="AF29" s="773"/>
      <c r="AG29" s="773">
        <f>IF(O29=T29,VLOOKUP(AB29,'減価残存率表'!$A$1:$C$102,3),VLOOKUP(AB29,'減価残存率表'!$A$1:$B$102,2))</f>
        <v>0</v>
      </c>
      <c r="AH29" s="773"/>
      <c r="AI29" s="773"/>
      <c r="AJ29" s="774">
        <f>M_償却月(O29,AD29,AG29,I29,K29,M29,4,'計算シート'!$C$2,A29)</f>
        <v>0</v>
      </c>
      <c r="AK29" s="775"/>
      <c r="AL29" s="776">
        <v>12</v>
      </c>
      <c r="AM29" s="777"/>
      <c r="AN29" s="764">
        <f>M_新償却額期(O29,AD29,AG29,I29,K29,M29,4,'計算シート'!$C$2,A29)</f>
        <v>0</v>
      </c>
      <c r="AO29" s="765"/>
      <c r="AP29" s="765"/>
      <c r="AQ29" s="766"/>
      <c r="AR29" s="675"/>
      <c r="AS29" s="676"/>
      <c r="AT29" s="750"/>
      <c r="AU29" s="675">
        <f t="shared" si="3"/>
        <v>0</v>
      </c>
      <c r="AV29" s="676"/>
      <c r="AW29" s="676"/>
      <c r="AX29" s="750"/>
      <c r="AY29" s="751"/>
      <c r="AZ29" s="752"/>
      <c r="BA29" s="753"/>
      <c r="BB29" s="749">
        <f t="shared" si="0"/>
        <v>0</v>
      </c>
      <c r="BC29" s="749"/>
      <c r="BD29" s="749"/>
      <c r="BE29" s="749"/>
      <c r="BF29" s="749"/>
      <c r="BG29" s="675">
        <f>M_新償却残存価格(O29,AD29,AG29,I29,K29,M29,4,'計算シート'!$C$2,A29)</f>
        <v>0</v>
      </c>
      <c r="BH29" s="676"/>
      <c r="BI29" s="676"/>
      <c r="BJ29" s="750"/>
      <c r="BK29" s="754"/>
      <c r="BL29" s="755"/>
      <c r="BM29" s="756"/>
    </row>
    <row r="30" spans="1:65" ht="9.75" customHeight="1">
      <c r="A30" s="757" t="s">
        <v>341</v>
      </c>
      <c r="B30" s="758"/>
      <c r="C30" s="758"/>
      <c r="D30" s="758"/>
      <c r="E30" s="758"/>
      <c r="F30" s="759"/>
      <c r="G30" s="763"/>
      <c r="H30" s="763"/>
      <c r="I30" s="763"/>
      <c r="J30" s="763"/>
      <c r="K30" s="763"/>
      <c r="L30" s="763"/>
      <c r="M30" s="763"/>
      <c r="N30" s="763"/>
      <c r="O30" s="748"/>
      <c r="P30" s="748"/>
      <c r="Q30" s="748"/>
      <c r="R30" s="748"/>
      <c r="S30" s="748"/>
      <c r="T30" s="748"/>
      <c r="U30" s="748"/>
      <c r="V30" s="748"/>
      <c r="W30" s="748"/>
      <c r="X30" s="748"/>
      <c r="Y30" s="748"/>
      <c r="Z30" s="748"/>
      <c r="AA30" s="748"/>
      <c r="AB30" s="748"/>
      <c r="AC30" s="748"/>
      <c r="AD30" s="330"/>
      <c r="AE30" s="330"/>
      <c r="AF30" s="330"/>
      <c r="AG30" s="748"/>
      <c r="AH30" s="748"/>
      <c r="AI30" s="748"/>
      <c r="AJ30" s="748"/>
      <c r="AK30" s="748"/>
      <c r="AL30" s="748"/>
      <c r="AM30" s="748"/>
      <c r="AN30" s="736">
        <f>SUM(AN7:AQ29)</f>
        <v>0</v>
      </c>
      <c r="AO30" s="736"/>
      <c r="AP30" s="736"/>
      <c r="AQ30" s="736"/>
      <c r="AR30" s="736"/>
      <c r="AS30" s="736"/>
      <c r="AT30" s="736"/>
      <c r="AU30" s="736">
        <f>SUM(AU7:AX29)</f>
        <v>0</v>
      </c>
      <c r="AV30" s="736"/>
      <c r="AW30" s="736"/>
      <c r="AX30" s="736"/>
      <c r="AY30" s="737"/>
      <c r="AZ30" s="737"/>
      <c r="BA30" s="738"/>
      <c r="BB30" s="54"/>
      <c r="BC30" s="739">
        <f>SUM(BB7:BF29)</f>
        <v>0</v>
      </c>
      <c r="BD30" s="739"/>
      <c r="BE30" s="739"/>
      <c r="BF30" s="740"/>
      <c r="BG30" s="743">
        <f>SUM(BG7:BJ29)</f>
        <v>0</v>
      </c>
      <c r="BH30" s="744"/>
      <c r="BI30" s="744"/>
      <c r="BJ30" s="745"/>
      <c r="BK30" s="732"/>
      <c r="BL30" s="732"/>
      <c r="BM30" s="732"/>
    </row>
    <row r="31" spans="1:65" ht="9.75" customHeight="1" thickBot="1">
      <c r="A31" s="760"/>
      <c r="B31" s="761"/>
      <c r="C31" s="761"/>
      <c r="D31" s="761"/>
      <c r="E31" s="761"/>
      <c r="F31" s="762"/>
      <c r="G31" s="763"/>
      <c r="H31" s="763"/>
      <c r="I31" s="763"/>
      <c r="J31" s="763"/>
      <c r="K31" s="763"/>
      <c r="L31" s="763"/>
      <c r="M31" s="763"/>
      <c r="N31" s="763"/>
      <c r="O31" s="748"/>
      <c r="P31" s="748"/>
      <c r="Q31" s="748"/>
      <c r="R31" s="748"/>
      <c r="S31" s="748"/>
      <c r="T31" s="748"/>
      <c r="U31" s="748"/>
      <c r="V31" s="748"/>
      <c r="W31" s="748"/>
      <c r="X31" s="748"/>
      <c r="Y31" s="748"/>
      <c r="Z31" s="748"/>
      <c r="AA31" s="748"/>
      <c r="AB31" s="748"/>
      <c r="AC31" s="748"/>
      <c r="AD31" s="330"/>
      <c r="AE31" s="330"/>
      <c r="AF31" s="330"/>
      <c r="AG31" s="748"/>
      <c r="AH31" s="748"/>
      <c r="AI31" s="748"/>
      <c r="AJ31" s="748"/>
      <c r="AK31" s="748"/>
      <c r="AL31" s="748"/>
      <c r="AM31" s="748"/>
      <c r="AN31" s="736"/>
      <c r="AO31" s="736"/>
      <c r="AP31" s="736"/>
      <c r="AQ31" s="736"/>
      <c r="AR31" s="736"/>
      <c r="AS31" s="736"/>
      <c r="AT31" s="736"/>
      <c r="AU31" s="736"/>
      <c r="AV31" s="736"/>
      <c r="AW31" s="736"/>
      <c r="AX31" s="736"/>
      <c r="AY31" s="737"/>
      <c r="AZ31" s="737"/>
      <c r="BA31" s="738"/>
      <c r="BB31" s="55"/>
      <c r="BC31" s="741"/>
      <c r="BD31" s="741"/>
      <c r="BE31" s="741"/>
      <c r="BF31" s="742"/>
      <c r="BG31" s="746"/>
      <c r="BH31" s="746"/>
      <c r="BI31" s="746"/>
      <c r="BJ31" s="747"/>
      <c r="BK31" s="732"/>
      <c r="BL31" s="732"/>
      <c r="BM31" s="732"/>
    </row>
  </sheetData>
  <sheetProtection sheet="1" objects="1" scenarios="1"/>
  <mergeCells count="558">
    <mergeCell ref="AB30:AC31"/>
    <mergeCell ref="AB14:AC14"/>
    <mergeCell ref="AB15:AC15"/>
    <mergeCell ref="AB16:AC16"/>
    <mergeCell ref="AB17:AC17"/>
    <mergeCell ref="AB3:AC6"/>
    <mergeCell ref="AB7:AC7"/>
    <mergeCell ref="AB8:AC8"/>
    <mergeCell ref="AB9:AC9"/>
    <mergeCell ref="AB28:AC28"/>
    <mergeCell ref="A27:F27"/>
    <mergeCell ref="A28:F28"/>
    <mergeCell ref="A29:F29"/>
    <mergeCell ref="A7:B7"/>
    <mergeCell ref="A8:B8"/>
    <mergeCell ref="A9:B9"/>
    <mergeCell ref="A10:B10"/>
    <mergeCell ref="A19:B19"/>
    <mergeCell ref="A20:B20"/>
    <mergeCell ref="A24:B24"/>
    <mergeCell ref="A21:B21"/>
    <mergeCell ref="A22:B22"/>
    <mergeCell ref="X7:Y7"/>
    <mergeCell ref="C9:F9"/>
    <mergeCell ref="G9:H9"/>
    <mergeCell ref="I9:J9"/>
    <mergeCell ref="K9:L9"/>
    <mergeCell ref="T9:W9"/>
    <mergeCell ref="K8:L8"/>
    <mergeCell ref="A15:B15"/>
    <mergeCell ref="A16:B16"/>
    <mergeCell ref="AB10:AC10"/>
    <mergeCell ref="AB11:AC11"/>
    <mergeCell ref="AB12:AC12"/>
    <mergeCell ref="AB13:AC13"/>
    <mergeCell ref="T10:W10"/>
    <mergeCell ref="O9:S9"/>
    <mergeCell ref="Z9:AA9"/>
    <mergeCell ref="AG9:AI9"/>
    <mergeCell ref="X9:Y9"/>
    <mergeCell ref="AJ9:AK9"/>
    <mergeCell ref="M8:N8"/>
    <mergeCell ref="Z8:AA8"/>
    <mergeCell ref="AG8:AI8"/>
    <mergeCell ref="AL9:AM9"/>
    <mergeCell ref="C10:F10"/>
    <mergeCell ref="G10:H10"/>
    <mergeCell ref="I10:J10"/>
    <mergeCell ref="K10:L10"/>
    <mergeCell ref="AG10:AI10"/>
    <mergeCell ref="AJ10:AK10"/>
    <mergeCell ref="M10:N10"/>
    <mergeCell ref="O10:S10"/>
    <mergeCell ref="M9:N9"/>
    <mergeCell ref="BB9:BF9"/>
    <mergeCell ref="BG9:BJ9"/>
    <mergeCell ref="AR9:AT9"/>
    <mergeCell ref="AU9:AX9"/>
    <mergeCell ref="AY9:BA9"/>
    <mergeCell ref="AN9:AQ9"/>
    <mergeCell ref="AY10:BA10"/>
    <mergeCell ref="AL10:AM10"/>
    <mergeCell ref="AN10:AQ10"/>
    <mergeCell ref="AR10:AT10"/>
    <mergeCell ref="AU10:AX10"/>
    <mergeCell ref="X10:Y10"/>
    <mergeCell ref="Z10:AA10"/>
    <mergeCell ref="C20:F20"/>
    <mergeCell ref="G20:H20"/>
    <mergeCell ref="I20:J20"/>
    <mergeCell ref="K20:L20"/>
    <mergeCell ref="AN20:AQ20"/>
    <mergeCell ref="AR20:AT20"/>
    <mergeCell ref="M20:N20"/>
    <mergeCell ref="O20:S20"/>
    <mergeCell ref="T20:W20"/>
    <mergeCell ref="AU20:AX20"/>
    <mergeCell ref="X20:Y20"/>
    <mergeCell ref="Z20:AA20"/>
    <mergeCell ref="AG20:AI20"/>
    <mergeCell ref="AJ20:AK20"/>
    <mergeCell ref="AB20:AC20"/>
    <mergeCell ref="AD20:AF20"/>
    <mergeCell ref="AY20:BA20"/>
    <mergeCell ref="BB20:BF20"/>
    <mergeCell ref="BG20:BJ20"/>
    <mergeCell ref="BK20:BM20"/>
    <mergeCell ref="C21:F21"/>
    <mergeCell ref="G21:H21"/>
    <mergeCell ref="I21:J21"/>
    <mergeCell ref="K21:L21"/>
    <mergeCell ref="M21:N21"/>
    <mergeCell ref="O21:S21"/>
    <mergeCell ref="BB21:BF21"/>
    <mergeCell ref="BG21:BJ21"/>
    <mergeCell ref="T21:W21"/>
    <mergeCell ref="X21:Y21"/>
    <mergeCell ref="Z21:AA21"/>
    <mergeCell ref="AG21:AI21"/>
    <mergeCell ref="AJ21:AK21"/>
    <mergeCell ref="AL21:AM21"/>
    <mergeCell ref="AB21:AC21"/>
    <mergeCell ref="AD21:AF21"/>
    <mergeCell ref="BK21:BM21"/>
    <mergeCell ref="C22:F22"/>
    <mergeCell ref="G22:H22"/>
    <mergeCell ref="I22:J22"/>
    <mergeCell ref="K22:L22"/>
    <mergeCell ref="M22:N22"/>
    <mergeCell ref="O22:S22"/>
    <mergeCell ref="T22:W22"/>
    <mergeCell ref="X22:Y22"/>
    <mergeCell ref="Z22:AA22"/>
    <mergeCell ref="C15:F15"/>
    <mergeCell ref="G15:H15"/>
    <mergeCell ref="I15:J15"/>
    <mergeCell ref="K15:L15"/>
    <mergeCell ref="M15:N15"/>
    <mergeCell ref="BB22:BF22"/>
    <mergeCell ref="AN21:AQ21"/>
    <mergeCell ref="AR21:AT21"/>
    <mergeCell ref="AU21:AX21"/>
    <mergeCell ref="AY21:BA21"/>
    <mergeCell ref="AJ22:AK22"/>
    <mergeCell ref="BK22:BM22"/>
    <mergeCell ref="AL22:AM22"/>
    <mergeCell ref="AN22:AQ22"/>
    <mergeCell ref="AR22:AT22"/>
    <mergeCell ref="AU22:AX22"/>
    <mergeCell ref="BG22:BJ22"/>
    <mergeCell ref="AB22:AC22"/>
    <mergeCell ref="X15:Y15"/>
    <mergeCell ref="AJ30:AK31"/>
    <mergeCell ref="AL30:AM31"/>
    <mergeCell ref="AL17:AM17"/>
    <mergeCell ref="AL18:AM18"/>
    <mergeCell ref="AL19:AM19"/>
    <mergeCell ref="AJ23:AK23"/>
    <mergeCell ref="AL20:AM20"/>
    <mergeCell ref="AG22:AI22"/>
    <mergeCell ref="Z15:AA15"/>
    <mergeCell ref="AG15:AI15"/>
    <mergeCell ref="AJ15:AK15"/>
    <mergeCell ref="AL15:AM15"/>
    <mergeCell ref="AG19:AI19"/>
    <mergeCell ref="AJ19:AK19"/>
    <mergeCell ref="AB19:AC19"/>
    <mergeCell ref="AR15:AT15"/>
    <mergeCell ref="AU15:AX15"/>
    <mergeCell ref="AY15:BA15"/>
    <mergeCell ref="AN30:AQ31"/>
    <mergeCell ref="AR30:AT31"/>
    <mergeCell ref="AU30:AX31"/>
    <mergeCell ref="AY30:BA31"/>
    <mergeCell ref="AU16:AX16"/>
    <mergeCell ref="AY16:BA16"/>
    <mergeCell ref="AY22:BA22"/>
    <mergeCell ref="BG4:BJ6"/>
    <mergeCell ref="BB15:BF15"/>
    <mergeCell ref="BG15:BJ15"/>
    <mergeCell ref="BK15:BM15"/>
    <mergeCell ref="BB10:BF10"/>
    <mergeCell ref="BG10:BJ10"/>
    <mergeCell ref="BK10:BM10"/>
    <mergeCell ref="BK9:BM9"/>
    <mergeCell ref="BB8:BF8"/>
    <mergeCell ref="BG8:BJ8"/>
    <mergeCell ref="C8:F8"/>
    <mergeCell ref="G8:H8"/>
    <mergeCell ref="O8:S8"/>
    <mergeCell ref="T8:W8"/>
    <mergeCell ref="AN8:AQ8"/>
    <mergeCell ref="AR8:AT8"/>
    <mergeCell ref="AJ8:AK8"/>
    <mergeCell ref="AL8:AM8"/>
    <mergeCell ref="X8:Y8"/>
    <mergeCell ref="I8:J8"/>
    <mergeCell ref="AU8:AX8"/>
    <mergeCell ref="AY8:BA8"/>
    <mergeCell ref="BK8:BM8"/>
    <mergeCell ref="A30:F31"/>
    <mergeCell ref="G30:N31"/>
    <mergeCell ref="O30:S31"/>
    <mergeCell ref="T30:W31"/>
    <mergeCell ref="X30:Y31"/>
    <mergeCell ref="Z30:AA31"/>
    <mergeCell ref="AG30:AI31"/>
    <mergeCell ref="BC30:BF31"/>
    <mergeCell ref="BG30:BJ31"/>
    <mergeCell ref="BK30:BM31"/>
    <mergeCell ref="A11:B11"/>
    <mergeCell ref="C11:F11"/>
    <mergeCell ref="G11:H11"/>
    <mergeCell ref="I11:J11"/>
    <mergeCell ref="K11:L11"/>
    <mergeCell ref="M11:N11"/>
    <mergeCell ref="O11:S11"/>
    <mergeCell ref="AN11:AQ11"/>
    <mergeCell ref="AR11:AT11"/>
    <mergeCell ref="T11:W11"/>
    <mergeCell ref="X11:Y11"/>
    <mergeCell ref="Z11:AA11"/>
    <mergeCell ref="AG11:AI11"/>
    <mergeCell ref="AU11:AX11"/>
    <mergeCell ref="AY11:BA11"/>
    <mergeCell ref="BB11:BF11"/>
    <mergeCell ref="BG11:BJ11"/>
    <mergeCell ref="BK11:BM11"/>
    <mergeCell ref="A12:B12"/>
    <mergeCell ref="C12:F12"/>
    <mergeCell ref="G12:H12"/>
    <mergeCell ref="I12:J12"/>
    <mergeCell ref="K12:L12"/>
    <mergeCell ref="M12:N12"/>
    <mergeCell ref="O12:S12"/>
    <mergeCell ref="T12:W12"/>
    <mergeCell ref="X12:Y12"/>
    <mergeCell ref="AR12:AT12"/>
    <mergeCell ref="AU12:AX12"/>
    <mergeCell ref="AY12:BA12"/>
    <mergeCell ref="Z12:AA12"/>
    <mergeCell ref="AG12:AI12"/>
    <mergeCell ref="AJ12:AK12"/>
    <mergeCell ref="AL12:AM12"/>
    <mergeCell ref="BB12:BF12"/>
    <mergeCell ref="BG12:BJ12"/>
    <mergeCell ref="BK12:BM12"/>
    <mergeCell ref="A13:B13"/>
    <mergeCell ref="C13:F13"/>
    <mergeCell ref="G13:H13"/>
    <mergeCell ref="I13:J13"/>
    <mergeCell ref="K13:L13"/>
    <mergeCell ref="M13:N13"/>
    <mergeCell ref="O13:S13"/>
    <mergeCell ref="AR13:AT13"/>
    <mergeCell ref="BK13:BM13"/>
    <mergeCell ref="AU13:AX13"/>
    <mergeCell ref="AY13:BA13"/>
    <mergeCell ref="BB13:BF13"/>
    <mergeCell ref="BG13:BJ13"/>
    <mergeCell ref="AD13:AF13"/>
    <mergeCell ref="Z16:AA16"/>
    <mergeCell ref="AG16:AI16"/>
    <mergeCell ref="AJ16:AK16"/>
    <mergeCell ref="AL16:AM16"/>
    <mergeCell ref="AN15:AQ15"/>
    <mergeCell ref="T13:W13"/>
    <mergeCell ref="X13:Y13"/>
    <mergeCell ref="Z13:AA13"/>
    <mergeCell ref="AG13:AI13"/>
    <mergeCell ref="T15:W15"/>
    <mergeCell ref="T3:W3"/>
    <mergeCell ref="X3:Y6"/>
    <mergeCell ref="Z3:AA6"/>
    <mergeCell ref="AN14:AQ14"/>
    <mergeCell ref="AJ13:AK13"/>
    <mergeCell ref="AL13:AM13"/>
    <mergeCell ref="AN13:AQ13"/>
    <mergeCell ref="AN12:AQ12"/>
    <mergeCell ref="AJ11:AK11"/>
    <mergeCell ref="AL11:AM11"/>
    <mergeCell ref="A3:F6"/>
    <mergeCell ref="G3:H6"/>
    <mergeCell ref="I3:N5"/>
    <mergeCell ref="O3:S3"/>
    <mergeCell ref="K6:L6"/>
    <mergeCell ref="M6:N6"/>
    <mergeCell ref="I6:J6"/>
    <mergeCell ref="AG3:AI3"/>
    <mergeCell ref="AJ3:AM3"/>
    <mergeCell ref="AN3:AQ3"/>
    <mergeCell ref="AR3:AT3"/>
    <mergeCell ref="AU3:AX3"/>
    <mergeCell ref="AY3:BA3"/>
    <mergeCell ref="BB3:BF3"/>
    <mergeCell ref="BG3:BJ3"/>
    <mergeCell ref="BK3:BM6"/>
    <mergeCell ref="O4:S6"/>
    <mergeCell ref="T4:W6"/>
    <mergeCell ref="AG4:AI6"/>
    <mergeCell ref="AJ4:AM6"/>
    <mergeCell ref="AN4:AQ6"/>
    <mergeCell ref="AR4:AT6"/>
    <mergeCell ref="AU4:AX6"/>
    <mergeCell ref="AY4:BA6"/>
    <mergeCell ref="BB4:BF6"/>
    <mergeCell ref="C7:F7"/>
    <mergeCell ref="G7:H7"/>
    <mergeCell ref="O7:S7"/>
    <mergeCell ref="T7:W7"/>
    <mergeCell ref="I7:J7"/>
    <mergeCell ref="K7:L7"/>
    <mergeCell ref="M7:N7"/>
    <mergeCell ref="AD4:AF6"/>
    <mergeCell ref="BG7:BJ7"/>
    <mergeCell ref="BK7:BM7"/>
    <mergeCell ref="AN7:AQ7"/>
    <mergeCell ref="AR7:AT7"/>
    <mergeCell ref="AU7:AX7"/>
    <mergeCell ref="AY7:BA7"/>
    <mergeCell ref="BB7:BF7"/>
    <mergeCell ref="Z7:AA7"/>
    <mergeCell ref="AG7:AI7"/>
    <mergeCell ref="AJ7:AK7"/>
    <mergeCell ref="AL7:AM7"/>
    <mergeCell ref="BB14:BF14"/>
    <mergeCell ref="AR14:AT14"/>
    <mergeCell ref="Z14:AA14"/>
    <mergeCell ref="AG14:AI14"/>
    <mergeCell ref="AJ14:AK14"/>
    <mergeCell ref="AD7:AF7"/>
    <mergeCell ref="A14:B14"/>
    <mergeCell ref="C14:F14"/>
    <mergeCell ref="G14:H14"/>
    <mergeCell ref="I14:J14"/>
    <mergeCell ref="M16:N16"/>
    <mergeCell ref="O16:S16"/>
    <mergeCell ref="K14:L14"/>
    <mergeCell ref="M14:N14"/>
    <mergeCell ref="O14:S14"/>
    <mergeCell ref="O15:S15"/>
    <mergeCell ref="T16:W16"/>
    <mergeCell ref="X16:Y16"/>
    <mergeCell ref="C16:F16"/>
    <mergeCell ref="G16:H16"/>
    <mergeCell ref="I16:J16"/>
    <mergeCell ref="K16:L16"/>
    <mergeCell ref="T14:W14"/>
    <mergeCell ref="X14:Y14"/>
    <mergeCell ref="BG14:BJ14"/>
    <mergeCell ref="BK14:BM14"/>
    <mergeCell ref="AU14:AX14"/>
    <mergeCell ref="AY14:BA14"/>
    <mergeCell ref="AL14:AM14"/>
    <mergeCell ref="AR17:AT17"/>
    <mergeCell ref="BB16:BF16"/>
    <mergeCell ref="BG16:BJ16"/>
    <mergeCell ref="BK16:BM16"/>
    <mergeCell ref="AN16:AQ16"/>
    <mergeCell ref="AR16:AT16"/>
    <mergeCell ref="AU17:AX17"/>
    <mergeCell ref="AY17:BA17"/>
    <mergeCell ref="BB17:BF17"/>
    <mergeCell ref="BG17:BJ17"/>
    <mergeCell ref="BK17:BM17"/>
    <mergeCell ref="A17:B17"/>
    <mergeCell ref="C17:F17"/>
    <mergeCell ref="G17:H17"/>
    <mergeCell ref="I17:J17"/>
    <mergeCell ref="K17:L17"/>
    <mergeCell ref="AJ17:AK17"/>
    <mergeCell ref="AN17:AQ17"/>
    <mergeCell ref="A18:B18"/>
    <mergeCell ref="C18:F18"/>
    <mergeCell ref="G18:H18"/>
    <mergeCell ref="I18:J18"/>
    <mergeCell ref="K18:L18"/>
    <mergeCell ref="M18:N18"/>
    <mergeCell ref="AJ18:AK18"/>
    <mergeCell ref="AB18:AC18"/>
    <mergeCell ref="AD18:AF18"/>
    <mergeCell ref="M17:N17"/>
    <mergeCell ref="O17:S17"/>
    <mergeCell ref="T17:W17"/>
    <mergeCell ref="O18:S18"/>
    <mergeCell ref="X17:Y17"/>
    <mergeCell ref="Z17:AA17"/>
    <mergeCell ref="AG17:AI17"/>
    <mergeCell ref="T19:W19"/>
    <mergeCell ref="X19:Y19"/>
    <mergeCell ref="Z19:AA19"/>
    <mergeCell ref="AN18:AQ18"/>
    <mergeCell ref="AR18:AT18"/>
    <mergeCell ref="AU18:AX18"/>
    <mergeCell ref="T18:W18"/>
    <mergeCell ref="X18:Y18"/>
    <mergeCell ref="Z18:AA18"/>
    <mergeCell ref="AG18:AI18"/>
    <mergeCell ref="C19:F19"/>
    <mergeCell ref="G19:H19"/>
    <mergeCell ref="I19:J19"/>
    <mergeCell ref="K19:L19"/>
    <mergeCell ref="M19:N19"/>
    <mergeCell ref="O19:S19"/>
    <mergeCell ref="AN19:AQ19"/>
    <mergeCell ref="AR19:AT19"/>
    <mergeCell ref="AU19:AX19"/>
    <mergeCell ref="AY19:BA19"/>
    <mergeCell ref="BB19:BF19"/>
    <mergeCell ref="BK18:BM18"/>
    <mergeCell ref="AY18:BA18"/>
    <mergeCell ref="BB18:BF18"/>
    <mergeCell ref="BG18:BJ18"/>
    <mergeCell ref="BG19:BJ19"/>
    <mergeCell ref="BK19:BM19"/>
    <mergeCell ref="A23:B23"/>
    <mergeCell ref="C23:F23"/>
    <mergeCell ref="G23:H23"/>
    <mergeCell ref="I23:J23"/>
    <mergeCell ref="K23:L23"/>
    <mergeCell ref="M23:N23"/>
    <mergeCell ref="O23:S23"/>
    <mergeCell ref="T23:W23"/>
    <mergeCell ref="X23:Y23"/>
    <mergeCell ref="Z23:AA23"/>
    <mergeCell ref="AG23:AI23"/>
    <mergeCell ref="AB23:AC23"/>
    <mergeCell ref="AD23:AF23"/>
    <mergeCell ref="AN23:AQ23"/>
    <mergeCell ref="AL23:AM23"/>
    <mergeCell ref="AR23:AT23"/>
    <mergeCell ref="AU23:AX23"/>
    <mergeCell ref="AY23:BA23"/>
    <mergeCell ref="BB23:BF23"/>
    <mergeCell ref="BG23:BJ23"/>
    <mergeCell ref="BK23:BM23"/>
    <mergeCell ref="C24:F24"/>
    <mergeCell ref="G24:H24"/>
    <mergeCell ref="I24:J24"/>
    <mergeCell ref="K24:L24"/>
    <mergeCell ref="M24:N24"/>
    <mergeCell ref="O24:S24"/>
    <mergeCell ref="AU24:AX24"/>
    <mergeCell ref="AY24:BA24"/>
    <mergeCell ref="BB24:BF24"/>
    <mergeCell ref="BG24:BJ24"/>
    <mergeCell ref="T24:W24"/>
    <mergeCell ref="X24:Y24"/>
    <mergeCell ref="Z24:AA24"/>
    <mergeCell ref="AG24:AI24"/>
    <mergeCell ref="AJ24:AK24"/>
    <mergeCell ref="AB24:AC24"/>
    <mergeCell ref="T27:W27"/>
    <mergeCell ref="X27:Y27"/>
    <mergeCell ref="Z27:AA27"/>
    <mergeCell ref="AG27:AI27"/>
    <mergeCell ref="AN24:AQ24"/>
    <mergeCell ref="AR24:AT24"/>
    <mergeCell ref="AD24:AF24"/>
    <mergeCell ref="AL24:AM24"/>
    <mergeCell ref="AJ27:AK27"/>
    <mergeCell ref="AB27:AC27"/>
    <mergeCell ref="AD27:AF27"/>
    <mergeCell ref="AR27:AT27"/>
    <mergeCell ref="AU27:AX27"/>
    <mergeCell ref="BK24:BM24"/>
    <mergeCell ref="G27:H27"/>
    <mergeCell ref="I27:J27"/>
    <mergeCell ref="K27:L27"/>
    <mergeCell ref="M27:N27"/>
    <mergeCell ref="O27:S27"/>
    <mergeCell ref="AY27:BA27"/>
    <mergeCell ref="BB27:BF27"/>
    <mergeCell ref="BG27:BJ27"/>
    <mergeCell ref="BK27:BM27"/>
    <mergeCell ref="G29:H29"/>
    <mergeCell ref="I29:J29"/>
    <mergeCell ref="K29:L29"/>
    <mergeCell ref="M29:N29"/>
    <mergeCell ref="O29:S29"/>
    <mergeCell ref="T29:W29"/>
    <mergeCell ref="X29:Y29"/>
    <mergeCell ref="Z29:AA29"/>
    <mergeCell ref="AG29:AI29"/>
    <mergeCell ref="AJ29:AK29"/>
    <mergeCell ref="AL29:AM29"/>
    <mergeCell ref="AN29:AQ29"/>
    <mergeCell ref="AD29:AF29"/>
    <mergeCell ref="AB29:AC29"/>
    <mergeCell ref="AR29:AT29"/>
    <mergeCell ref="AU29:AX29"/>
    <mergeCell ref="AY29:BA29"/>
    <mergeCell ref="BB29:BF29"/>
    <mergeCell ref="BG29:BJ29"/>
    <mergeCell ref="BK29:BM29"/>
    <mergeCell ref="G28:H28"/>
    <mergeCell ref="I28:J28"/>
    <mergeCell ref="K28:L28"/>
    <mergeCell ref="M28:N28"/>
    <mergeCell ref="O28:S28"/>
    <mergeCell ref="T28:W28"/>
    <mergeCell ref="X28:Y28"/>
    <mergeCell ref="Z28:AA28"/>
    <mergeCell ref="AG28:AI28"/>
    <mergeCell ref="AY28:BA28"/>
    <mergeCell ref="BB28:BF28"/>
    <mergeCell ref="BG28:BJ28"/>
    <mergeCell ref="AJ28:AK28"/>
    <mergeCell ref="AL28:AM28"/>
    <mergeCell ref="AN28:AQ28"/>
    <mergeCell ref="AR28:AT28"/>
    <mergeCell ref="BK28:BM28"/>
    <mergeCell ref="A2:J2"/>
    <mergeCell ref="K2:S2"/>
    <mergeCell ref="T2:W2"/>
    <mergeCell ref="AR2:AT2"/>
    <mergeCell ref="X2:AQ2"/>
    <mergeCell ref="AU2:AX2"/>
    <mergeCell ref="AY2:BM2"/>
    <mergeCell ref="A25:B25"/>
    <mergeCell ref="AU28:AX28"/>
    <mergeCell ref="AB25:AC25"/>
    <mergeCell ref="AD25:AF25"/>
    <mergeCell ref="C25:F25"/>
    <mergeCell ref="G25:H25"/>
    <mergeCell ref="I25:J25"/>
    <mergeCell ref="K25:L25"/>
    <mergeCell ref="M25:N25"/>
    <mergeCell ref="O25:S25"/>
    <mergeCell ref="AR25:AT25"/>
    <mergeCell ref="AU25:AX25"/>
    <mergeCell ref="AY25:BA25"/>
    <mergeCell ref="BB25:BF25"/>
    <mergeCell ref="BG25:BJ25"/>
    <mergeCell ref="T25:W25"/>
    <mergeCell ref="X25:Y25"/>
    <mergeCell ref="Z25:AA25"/>
    <mergeCell ref="AG25:AI25"/>
    <mergeCell ref="AJ25:AK25"/>
    <mergeCell ref="BK25:BM25"/>
    <mergeCell ref="A26:B26"/>
    <mergeCell ref="C26:F26"/>
    <mergeCell ref="G26:H26"/>
    <mergeCell ref="I26:J26"/>
    <mergeCell ref="K26:L26"/>
    <mergeCell ref="M26:N26"/>
    <mergeCell ref="O26:S26"/>
    <mergeCell ref="T26:W26"/>
    <mergeCell ref="X26:Y26"/>
    <mergeCell ref="Z26:AA26"/>
    <mergeCell ref="AG26:AI26"/>
    <mergeCell ref="AB26:AC26"/>
    <mergeCell ref="AD26:AF26"/>
    <mergeCell ref="AJ26:AK26"/>
    <mergeCell ref="AL26:AM26"/>
    <mergeCell ref="AR26:AT26"/>
    <mergeCell ref="BK26:BM26"/>
    <mergeCell ref="AU26:AX26"/>
    <mergeCell ref="AY26:BA26"/>
    <mergeCell ref="BB26:BF26"/>
    <mergeCell ref="BG26:BJ26"/>
    <mergeCell ref="AD28:AF28"/>
    <mergeCell ref="AD14:AF14"/>
    <mergeCell ref="AD15:AF15"/>
    <mergeCell ref="AD16:AF16"/>
    <mergeCell ref="AD17:AF17"/>
    <mergeCell ref="AN26:AQ26"/>
    <mergeCell ref="AN25:AQ25"/>
    <mergeCell ref="AL25:AM25"/>
    <mergeCell ref="AL27:AM27"/>
    <mergeCell ref="AN27:AQ27"/>
    <mergeCell ref="AD19:AF19"/>
    <mergeCell ref="AD22:AF22"/>
    <mergeCell ref="AD8:AF8"/>
    <mergeCell ref="AD9:AF9"/>
    <mergeCell ref="AD10:AF10"/>
    <mergeCell ref="AD11:AF11"/>
    <mergeCell ref="AD12:AF12"/>
  </mergeCells>
  <conditionalFormatting sqref="AN7:AQ29 T7:T29 BB7:BE29">
    <cfRule type="cellIs" priority="1" dxfId="7" operator="greaterThan" stopIfTrue="1">
      <formula>""</formula>
    </cfRule>
  </conditionalFormatting>
  <dataValidations count="14">
    <dataValidation allowBlank="1" showInputMessage="1" showErrorMessage="1" imeMode="off" sqref="AY7:AZ29 O7:O10 G7:H29"/>
    <dataValidation showInputMessage="1" showErrorMessage="1" sqref="BK7:BM29"/>
    <dataValidation type="list" allowBlank="1" showInputMessage="1" showErrorMessage="1" imeMode="on" sqref="I7:J29">
      <formula1>"平成,昭和"</formula1>
    </dataValidation>
    <dataValidation allowBlank="1" showInputMessage="1" showErrorMessage="1" prompt="年を数字だけ入力してください。" imeMode="off" sqref="K7:L29"/>
    <dataValidation allowBlank="1" showInputMessage="1" showErrorMessage="1" prompt="月を数字だけ入力してください。" imeMode="off" sqref="M10:N10 M27:N29"/>
    <dataValidation showErrorMessage="1" sqref="C8:F9"/>
    <dataValidation allowBlank="1" showInputMessage="1" showErrorMessage="1" prompt="月を入力してください。ただ一括償却の場合は&quot;-&quot;と入力して下さい。" imeMode="off" sqref="M7:N9"/>
    <dataValidation type="list" allowBlank="1" showDropDown="1" showInputMessage="1" showErrorMessage="1" prompt="一括償却の場合は&quot;-&quot;,それ以外は２年以上の数字です。" error="一括償却の場合は&quot;-&quot;,それ以外は２年以上の数字です。" imeMode="off" sqref="Z27:AC29 Z7:AC10">
      <formula1>耐用年数</formula1>
    </dataValidation>
    <dataValidation showInputMessage="1" showErrorMessage="1" prompt="「一括」償却や「果樹」など特殊な償却場合は前のセルで「種別」を選んで下さい。" sqref="C7:F7 C10:F26"/>
    <dataValidation allowBlank="1" showInputMessage="1" showErrorMessage="1" prompt="月を入力してください。ただ一括償却の場合は&quot;-&quot;と入力して下さい。なお、一括償却など特殊な償却場合は、「種別」を選んで下さい。" imeMode="off" sqref="M11:N26"/>
    <dataValidation allowBlank="1" showInputMessage="1" showErrorMessage="1" prompt="減価償却対象は、通常１０万以上のものです。" imeMode="off" sqref="O11:S29"/>
    <dataValidation type="list" operator="lessThanOrEqual" allowBlank="1" showDropDown="1" showInputMessage="1" showErrorMessage="1" prompt="一括償却(種別が「一括」）の場合は&quot;-&quot;,それ以外は２年以上の数字です。" error="一括償却の場合は&quot;-&quot;,それ以外は２年以上の数字です。" imeMode="off" sqref="Z11:AC26">
      <formula1>耐用年数</formula1>
    </dataValidation>
    <dataValidation showInputMessage="1" showErrorMessage="1" prompt="割増償却などの場合は、この行&#10;を利用して下さい。" sqref="A27:F29"/>
    <dataValidation type="list" showInputMessage="1" showErrorMessage="1" prompt="特殊な償却はここを選んで下さい。" sqref="A7:B26">
      <formula1>"　　　　,一般,果樹,一括,,"</formula1>
    </dataValidation>
  </dataValidations>
  <printOptions/>
  <pageMargins left="0.3937007874015748" right="0.1968503937007874" top="0.5905511811023623" bottom="0.3937007874015748" header="0.9055118110236221" footer="0.5118110236220472"/>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10"/>
  <dimension ref="A1:Q21"/>
  <sheetViews>
    <sheetView showGridLines="0" showOutlineSymbols="0" defaultGridColor="0" zoomScalePageLayoutView="0" colorId="8" workbookViewId="0" topLeftCell="A1">
      <selection activeCell="C7" sqref="C7:D7"/>
    </sheetView>
  </sheetViews>
  <sheetFormatPr defaultColWidth="9.00390625" defaultRowHeight="14.25"/>
  <cols>
    <col min="1" max="1" width="4.125" style="0" customWidth="1"/>
    <col min="2" max="2" width="42.25390625" style="4" customWidth="1"/>
    <col min="3" max="3" width="4.75390625" style="0" customWidth="1"/>
    <col min="4" max="4" width="4.375" style="0" customWidth="1"/>
    <col min="5" max="5" width="10.50390625" style="0" bestFit="1" customWidth="1"/>
    <col min="6" max="10" width="0" style="0" hidden="1" customWidth="1"/>
    <col min="11" max="11" width="4.50390625" style="0" hidden="1" customWidth="1"/>
    <col min="12" max="12" width="0" style="0" hidden="1" customWidth="1"/>
    <col min="13" max="13" width="5.00390625" style="0" customWidth="1"/>
    <col min="14" max="14" width="7.75390625" style="0" customWidth="1"/>
    <col min="16" max="16" width="0" style="0" hidden="1" customWidth="1"/>
  </cols>
  <sheetData>
    <row r="1" ht="14.25">
      <c r="B1" s="242"/>
    </row>
    <row r="2" ht="36" customHeight="1"/>
    <row r="3" spans="1:16" ht="21" customHeight="1">
      <c r="A3" s="238"/>
      <c r="B3" s="238" t="s">
        <v>348</v>
      </c>
      <c r="C3" s="238"/>
      <c r="D3" s="238"/>
      <c r="E3" s="239"/>
      <c r="F3" s="239"/>
      <c r="G3" s="239"/>
      <c r="H3" s="239"/>
      <c r="I3" s="239"/>
      <c r="J3" s="239"/>
      <c r="K3" s="239"/>
      <c r="L3" s="239"/>
      <c r="M3" s="239"/>
      <c r="N3" s="239"/>
      <c r="O3" s="239"/>
      <c r="P3" s="239"/>
    </row>
    <row r="4" spans="1:16" ht="13.5" customHeight="1">
      <c r="A4" s="239"/>
      <c r="B4" s="239"/>
      <c r="C4" s="239"/>
      <c r="D4" s="239"/>
      <c r="E4" s="239"/>
      <c r="F4" s="239"/>
      <c r="G4" s="239"/>
      <c r="H4" s="239"/>
      <c r="I4" s="239"/>
      <c r="J4" s="239"/>
      <c r="K4" s="240" t="s">
        <v>349</v>
      </c>
      <c r="L4" s="239"/>
      <c r="M4" s="239"/>
      <c r="N4" s="239"/>
      <c r="O4" s="239"/>
      <c r="P4" s="239"/>
    </row>
    <row r="5" spans="1:17" ht="13.5" customHeight="1">
      <c r="A5" s="239"/>
      <c r="B5" s="239"/>
      <c r="C5" s="239"/>
      <c r="D5" s="239"/>
      <c r="E5" s="239"/>
      <c r="F5" s="239"/>
      <c r="G5" s="239"/>
      <c r="H5" s="239"/>
      <c r="I5" s="239"/>
      <c r="J5" s="239"/>
      <c r="K5" s="239"/>
      <c r="L5" s="239"/>
      <c r="M5" s="239"/>
      <c r="N5" s="239"/>
      <c r="O5" s="239"/>
      <c r="P5" s="249"/>
      <c r="Q5" s="250"/>
    </row>
    <row r="6" spans="1:17" ht="27.75" customHeight="1">
      <c r="A6" s="239"/>
      <c r="B6" s="312" t="s">
        <v>350</v>
      </c>
      <c r="C6" s="313"/>
      <c r="D6" s="314" t="s">
        <v>347</v>
      </c>
      <c r="E6" s="239"/>
      <c r="F6" s="239" t="s">
        <v>351</v>
      </c>
      <c r="G6" s="239">
        <f>IF(AND(C6&gt;0,C7="○"),860000,0)</f>
        <v>0</v>
      </c>
      <c r="H6" s="239"/>
      <c r="I6" s="239"/>
      <c r="J6" s="239" t="s">
        <v>352</v>
      </c>
      <c r="K6" s="239">
        <f>IF(G8&lt;=G6,G8,G6)</f>
        <v>0</v>
      </c>
      <c r="L6" s="239"/>
      <c r="M6" s="239"/>
      <c r="N6" s="239"/>
      <c r="O6" s="239"/>
      <c r="P6" s="251">
        <f>ROUNDDOWN('計算シート'!J53/(C6+1),0)</f>
        <v>0</v>
      </c>
      <c r="Q6" s="250"/>
    </row>
    <row r="7" spans="1:17" ht="33" customHeight="1">
      <c r="A7" s="239"/>
      <c r="B7" s="312" t="s">
        <v>353</v>
      </c>
      <c r="C7" s="1018" t="s">
        <v>391</v>
      </c>
      <c r="D7" s="1019"/>
      <c r="E7" s="326">
        <f>IF(AND(C6=0,C7="はい"),"　　専従者人数が０人の時は、配偶者専従はとれません","")</f>
      </c>
      <c r="F7" s="239" t="s">
        <v>351</v>
      </c>
      <c r="G7" s="239">
        <f>IF(OR(C6=0,AND(C6=1,C7="○")),0,500000)</f>
        <v>0</v>
      </c>
      <c r="H7" s="239" t="s">
        <v>354</v>
      </c>
      <c r="I7" s="239">
        <f>IF(G8&lt;=G7,G8,G7)</f>
        <v>0</v>
      </c>
      <c r="J7" s="239" t="s">
        <v>352</v>
      </c>
      <c r="K7" s="239">
        <f>IF(OR(C6=0,AND(C6=1,C7="○")),0,IF(AND(C6&gt;=1,C7=""),I7*C6,I7*(C6-1)))</f>
        <v>0</v>
      </c>
      <c r="L7" s="239"/>
      <c r="M7" s="239"/>
      <c r="N7" s="239"/>
      <c r="O7" s="239"/>
      <c r="P7" s="249"/>
      <c r="Q7" s="250"/>
    </row>
    <row r="8" spans="1:17" ht="13.5" customHeight="1">
      <c r="A8" s="239"/>
      <c r="B8" s="239"/>
      <c r="C8" s="239"/>
      <c r="D8" s="239"/>
      <c r="E8" s="239"/>
      <c r="F8" s="239"/>
      <c r="G8" s="239"/>
      <c r="H8" s="239"/>
      <c r="I8" s="239"/>
      <c r="J8" s="239"/>
      <c r="K8" s="239"/>
      <c r="L8" s="239"/>
      <c r="M8" s="239"/>
      <c r="N8" s="239"/>
      <c r="O8" s="239"/>
      <c r="P8" s="249"/>
      <c r="Q8" s="250"/>
    </row>
    <row r="9" spans="1:17" ht="18.75" customHeight="1">
      <c r="A9" s="239"/>
      <c r="B9" s="243" t="s">
        <v>356</v>
      </c>
      <c r="C9" s="1024">
        <f>IF(AND(C6=0,C7="はい"),"専従者人数0",IF(C7&lt;&gt;"はい",0,IF(P6&gt;860000,860000,IF(P6&lt;0,0,P6))))</f>
        <v>0</v>
      </c>
      <c r="D9" s="1025"/>
      <c r="E9" s="1025"/>
      <c r="F9" s="244"/>
      <c r="G9" s="244"/>
      <c r="H9" s="244"/>
      <c r="I9" s="244"/>
      <c r="J9" s="244"/>
      <c r="K9" s="244"/>
      <c r="L9" s="244"/>
      <c r="M9" s="245" t="s">
        <v>116</v>
      </c>
      <c r="N9" s="239"/>
      <c r="O9" s="239"/>
      <c r="P9" s="249"/>
      <c r="Q9" s="250"/>
    </row>
    <row r="10" spans="1:17" ht="20.25" customHeight="1">
      <c r="A10" s="239"/>
      <c r="B10" s="1015" t="s">
        <v>346</v>
      </c>
      <c r="C10" s="1024">
        <f>IF(OR(C11=0,P6&lt;0),0,IF(P6&gt;500000,500000,P6))</f>
        <v>0</v>
      </c>
      <c r="D10" s="1025"/>
      <c r="E10" s="1025"/>
      <c r="F10" s="244"/>
      <c r="G10" s="244"/>
      <c r="H10" s="244"/>
      <c r="I10" s="244"/>
      <c r="J10" s="244"/>
      <c r="K10" s="244"/>
      <c r="L10" s="244"/>
      <c r="M10" s="245" t="s">
        <v>116</v>
      </c>
      <c r="N10" s="239"/>
      <c r="O10" s="239"/>
      <c r="P10" s="249"/>
      <c r="Q10" s="250"/>
    </row>
    <row r="11" spans="1:17" ht="20.25" customHeight="1">
      <c r="A11" s="239"/>
      <c r="B11" s="1016"/>
      <c r="C11" s="1022">
        <f>IF(C7="はい",IF(C6&gt;0,C6-1,0),C6)</f>
        <v>0</v>
      </c>
      <c r="D11" s="1023"/>
      <c r="E11" s="1023"/>
      <c r="F11" s="246"/>
      <c r="G11" s="246"/>
      <c r="H11" s="246"/>
      <c r="I11" s="246"/>
      <c r="J11" s="246"/>
      <c r="K11" s="246"/>
      <c r="L11" s="246"/>
      <c r="M11" s="247" t="s">
        <v>347</v>
      </c>
      <c r="N11" s="239"/>
      <c r="O11" s="239"/>
      <c r="P11" s="249"/>
      <c r="Q11" s="250"/>
    </row>
    <row r="12" spans="1:17" ht="23.25" customHeight="1">
      <c r="A12" s="239"/>
      <c r="B12" s="248" t="s">
        <v>355</v>
      </c>
      <c r="C12" s="1024">
        <f>IF(C6&gt;0,C9+(C10*C11),0)</f>
        <v>0</v>
      </c>
      <c r="D12" s="1025"/>
      <c r="E12" s="1025"/>
      <c r="F12" s="244"/>
      <c r="G12" s="244"/>
      <c r="H12" s="244"/>
      <c r="I12" s="244"/>
      <c r="J12" s="244"/>
      <c r="K12" s="244"/>
      <c r="L12" s="244"/>
      <c r="M12" s="245" t="s">
        <v>116</v>
      </c>
      <c r="N12" s="239"/>
      <c r="O12" s="239"/>
      <c r="P12" s="249"/>
      <c r="Q12" s="250"/>
    </row>
    <row r="13" spans="1:17" ht="13.5" customHeight="1">
      <c r="A13" s="239"/>
      <c r="B13" s="239"/>
      <c r="C13" s="239"/>
      <c r="D13" s="239"/>
      <c r="E13" s="239"/>
      <c r="F13" s="239"/>
      <c r="G13" s="239"/>
      <c r="H13" s="239"/>
      <c r="I13" s="239"/>
      <c r="J13" s="239"/>
      <c r="K13" s="239"/>
      <c r="L13" s="239"/>
      <c r="M13" s="239"/>
      <c r="N13" s="239"/>
      <c r="O13" s="239"/>
      <c r="P13" s="249"/>
      <c r="Q13" s="250"/>
    </row>
    <row r="14" spans="1:17" ht="24" customHeight="1">
      <c r="A14" s="239"/>
      <c r="B14" s="1020" t="s">
        <v>358</v>
      </c>
      <c r="C14" s="1020"/>
      <c r="D14" s="1020"/>
      <c r="E14" s="239"/>
      <c r="F14" s="239"/>
      <c r="G14" s="239"/>
      <c r="H14" s="239"/>
      <c r="I14" s="239"/>
      <c r="J14" s="239"/>
      <c r="K14" s="239"/>
      <c r="L14" s="239"/>
      <c r="M14" s="239"/>
      <c r="N14" s="239"/>
      <c r="O14" s="239"/>
      <c r="P14" s="249"/>
      <c r="Q14" s="250"/>
    </row>
    <row r="15" spans="1:17" ht="24" customHeight="1">
      <c r="A15" s="239"/>
      <c r="B15" s="1020"/>
      <c r="C15" s="1020"/>
      <c r="D15" s="1020"/>
      <c r="E15" s="239"/>
      <c r="F15" s="239"/>
      <c r="G15" s="239"/>
      <c r="H15" s="239"/>
      <c r="I15" s="239"/>
      <c r="J15" s="239"/>
      <c r="K15" s="239"/>
      <c r="L15" s="239"/>
      <c r="M15" s="239"/>
      <c r="N15" s="239"/>
      <c r="O15" s="239"/>
      <c r="P15" s="249"/>
      <c r="Q15" s="250"/>
    </row>
    <row r="16" spans="1:17" ht="24" customHeight="1">
      <c r="A16" s="239"/>
      <c r="B16" s="1021"/>
      <c r="C16" s="1021"/>
      <c r="D16" s="1021"/>
      <c r="E16" s="239"/>
      <c r="F16" s="239"/>
      <c r="G16" s="239"/>
      <c r="H16" s="239"/>
      <c r="I16" s="239"/>
      <c r="J16" s="239"/>
      <c r="K16" s="239"/>
      <c r="L16" s="239"/>
      <c r="M16" s="239"/>
      <c r="N16" s="239"/>
      <c r="O16" s="239"/>
      <c r="P16" s="249"/>
      <c r="Q16" s="250"/>
    </row>
    <row r="17" spans="1:17" ht="24" customHeight="1">
      <c r="A17" s="239"/>
      <c r="B17" s="1021"/>
      <c r="C17" s="1021"/>
      <c r="D17" s="1021"/>
      <c r="E17" s="239"/>
      <c r="F17" s="239"/>
      <c r="G17" s="239"/>
      <c r="H17" s="239"/>
      <c r="I17" s="239"/>
      <c r="J17" s="239"/>
      <c r="K17" s="239"/>
      <c r="L17" s="239"/>
      <c r="M17" s="239"/>
      <c r="N17" s="239"/>
      <c r="O17" s="239"/>
      <c r="P17" s="249"/>
      <c r="Q17" s="250"/>
    </row>
    <row r="18" spans="1:16" ht="14.25" customHeight="1">
      <c r="A18" s="239"/>
      <c r="B18" s="241"/>
      <c r="C18" s="241"/>
      <c r="D18" s="241"/>
      <c r="E18" s="239"/>
      <c r="F18" s="239"/>
      <c r="G18" s="239"/>
      <c r="H18" s="239"/>
      <c r="I18" s="239"/>
      <c r="J18" s="239"/>
      <c r="K18" s="239"/>
      <c r="L18" s="239"/>
      <c r="M18" s="239"/>
      <c r="N18" s="239"/>
      <c r="O18" s="239"/>
      <c r="P18" s="239"/>
    </row>
    <row r="19" spans="1:4" ht="3" customHeight="1" hidden="1">
      <c r="A19" s="1017"/>
      <c r="B19" s="1017"/>
      <c r="C19" s="1017"/>
      <c r="D19" s="1017"/>
    </row>
    <row r="20" spans="1:4" ht="14.25" hidden="1">
      <c r="A20" s="1017"/>
      <c r="B20" s="1017"/>
      <c r="C20" s="1017"/>
      <c r="D20" s="1017"/>
    </row>
    <row r="21" spans="1:4" ht="14.25">
      <c r="A21" s="1017"/>
      <c r="B21" s="1017"/>
      <c r="C21" s="1017"/>
      <c r="D21" s="1017"/>
    </row>
  </sheetData>
  <sheetProtection sheet="1" objects="1" scenarios="1"/>
  <mergeCells count="9">
    <mergeCell ref="B10:B11"/>
    <mergeCell ref="A19:D20"/>
    <mergeCell ref="A21:D21"/>
    <mergeCell ref="C7:D7"/>
    <mergeCell ref="B14:D17"/>
    <mergeCell ref="C11:E11"/>
    <mergeCell ref="C9:E9"/>
    <mergeCell ref="C12:E12"/>
    <mergeCell ref="C10:E10"/>
  </mergeCells>
  <dataValidations count="2">
    <dataValidation type="list" allowBlank="1" showInputMessage="1" showErrorMessage="1" imeMode="on" sqref="C7:D7">
      <formula1>"はい,いいえ,"</formula1>
    </dataValidation>
    <dataValidation allowBlank="1" showInputMessage="1" showErrorMessage="1" imeMode="off" sqref="C6"/>
  </dataValidations>
  <printOptions/>
  <pageMargins left="0.75" right="0.75" top="1" bottom="1" header="0.512" footer="0.51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8"/>
  <dimension ref="A3:J31"/>
  <sheetViews>
    <sheetView showGridLines="0" showOutlineSymbols="0" defaultGridColor="0" zoomScalePageLayoutView="0" colorId="8" workbookViewId="0" topLeftCell="A16">
      <selection activeCell="C5" sqref="C5"/>
    </sheetView>
  </sheetViews>
  <sheetFormatPr defaultColWidth="9.00390625" defaultRowHeight="14.25"/>
  <cols>
    <col min="1" max="1" width="64.625" style="0" customWidth="1"/>
    <col min="2" max="2" width="5.875" style="4" customWidth="1"/>
    <col min="3" max="3" width="11.00390625" style="0" customWidth="1"/>
    <col min="11" max="11" width="4.50390625" style="0" customWidth="1"/>
    <col min="13" max="13" width="15.875" style="0" customWidth="1"/>
  </cols>
  <sheetData>
    <row r="1" ht="14.25"/>
    <row r="2" ht="36" customHeight="1"/>
    <row r="3" ht="14.25">
      <c r="A3" t="s">
        <v>344</v>
      </c>
    </row>
    <row r="4" ht="14.25"/>
    <row r="5" spans="1:6" ht="14.25">
      <c r="A5" s="1" t="s">
        <v>36</v>
      </c>
      <c r="B5" s="301" t="s">
        <v>42</v>
      </c>
      <c r="C5" s="298"/>
      <c r="D5" s="1" t="s">
        <v>67</v>
      </c>
      <c r="E5" s="1"/>
      <c r="F5" s="1"/>
    </row>
    <row r="6" ht="14.25">
      <c r="D6" s="1"/>
    </row>
    <row r="7" spans="1:4" ht="14.25">
      <c r="A7" t="s">
        <v>37</v>
      </c>
      <c r="B7" s="301" t="s">
        <v>43</v>
      </c>
      <c r="C7" s="14"/>
      <c r="D7" s="1" t="s">
        <v>67</v>
      </c>
    </row>
    <row r="8" spans="1:4" ht="14.25">
      <c r="A8" t="s">
        <v>38</v>
      </c>
      <c r="B8" s="301" t="s">
        <v>44</v>
      </c>
      <c r="C8" s="15"/>
      <c r="D8" s="1" t="s">
        <v>68</v>
      </c>
    </row>
    <row r="9" ht="14.25">
      <c r="D9" s="1"/>
    </row>
    <row r="10" spans="1:4" ht="14.25">
      <c r="A10" t="s">
        <v>39</v>
      </c>
      <c r="B10" s="301" t="s">
        <v>45</v>
      </c>
      <c r="C10" s="14"/>
      <c r="D10" s="1" t="s">
        <v>67</v>
      </c>
    </row>
    <row r="11" spans="1:4" ht="14.25">
      <c r="A11" t="s">
        <v>40</v>
      </c>
      <c r="B11" s="301" t="s">
        <v>345</v>
      </c>
      <c r="C11" s="15"/>
      <c r="D11" s="1" t="s">
        <v>68</v>
      </c>
    </row>
    <row r="12" ht="14.25"/>
    <row r="13" spans="1:10" ht="14.25">
      <c r="A13" t="s">
        <v>41</v>
      </c>
      <c r="B13" s="301" t="s">
        <v>46</v>
      </c>
      <c r="C13" s="308">
        <f>IF(C7+C10&gt;0,ROUNDDOWN((C8+C11)/(C7+C10),0),0)</f>
        <v>0</v>
      </c>
      <c r="J13" s="17"/>
    </row>
    <row r="14" spans="1:10" ht="14.25">
      <c r="A14" t="s">
        <v>56</v>
      </c>
      <c r="J14" s="17"/>
    </row>
    <row r="15" ht="14.25"/>
    <row r="16" ht="14.25">
      <c r="A16" t="s">
        <v>101</v>
      </c>
    </row>
    <row r="17" spans="1:4" ht="14.25">
      <c r="A17" t="s">
        <v>99</v>
      </c>
      <c r="B17" s="301" t="s">
        <v>95</v>
      </c>
      <c r="C17" s="306">
        <f>C5-C7-C10</f>
        <v>0</v>
      </c>
      <c r="D17" s="1"/>
    </row>
    <row r="18" spans="1:4" ht="14.25">
      <c r="A18" t="s">
        <v>97</v>
      </c>
      <c r="D18" s="1"/>
    </row>
    <row r="19" spans="1:3" ht="14.25">
      <c r="A19" t="s">
        <v>102</v>
      </c>
      <c r="B19" s="301" t="s">
        <v>96</v>
      </c>
      <c r="C19" s="307">
        <f>ROUNDDOWN(C13*C17,0)</f>
        <v>0</v>
      </c>
    </row>
    <row r="20" ht="14.25">
      <c r="A20" t="s">
        <v>98</v>
      </c>
    </row>
    <row r="21" ht="14.25"/>
    <row r="22" ht="14.25"/>
    <row r="23" ht="15" thickBot="1">
      <c r="A23" s="6" t="s">
        <v>64</v>
      </c>
    </row>
    <row r="24" spans="1:4" ht="14.25">
      <c r="A24" s="5" t="s">
        <v>65</v>
      </c>
      <c r="B24" s="299"/>
      <c r="C24" s="302" t="s">
        <v>62</v>
      </c>
      <c r="D24" s="303">
        <f>B24/60</f>
        <v>0</v>
      </c>
    </row>
    <row r="25" spans="1:4" ht="15" thickBot="1">
      <c r="A25" s="5" t="s">
        <v>66</v>
      </c>
      <c r="B25" s="300"/>
      <c r="C25" s="304" t="s">
        <v>63</v>
      </c>
      <c r="D25" s="305">
        <f>B25/2</f>
        <v>0</v>
      </c>
    </row>
    <row r="27" spans="1:4" ht="14.25">
      <c r="A27" s="1026" t="s">
        <v>100</v>
      </c>
      <c r="B27" s="1017"/>
      <c r="C27" s="1017"/>
      <c r="D27" s="1017"/>
    </row>
    <row r="28" spans="1:4" ht="17.25" customHeight="1">
      <c r="A28" s="1017"/>
      <c r="B28" s="1017"/>
      <c r="C28" s="1017"/>
      <c r="D28" s="1017"/>
    </row>
    <row r="29" spans="1:4" ht="3" customHeight="1" hidden="1">
      <c r="A29" s="1017"/>
      <c r="B29" s="1017"/>
      <c r="C29" s="1017"/>
      <c r="D29" s="1017"/>
    </row>
    <row r="30" spans="1:4" ht="14.25" hidden="1">
      <c r="A30" s="1017"/>
      <c r="B30" s="1017"/>
      <c r="C30" s="1017"/>
      <c r="D30" s="1017"/>
    </row>
    <row r="31" spans="1:4" ht="14.25">
      <c r="A31" s="1017"/>
      <c r="B31" s="1017"/>
      <c r="C31" s="1017"/>
      <c r="D31" s="1017"/>
    </row>
  </sheetData>
  <sheetProtection sheet="1" objects="1" scenarios="1"/>
  <mergeCells count="2">
    <mergeCell ref="A27:D30"/>
    <mergeCell ref="A31:D31"/>
  </mergeCells>
  <printOptions/>
  <pageMargins left="0.75" right="0.75" top="1" bottom="1" header="0.512" footer="0.512"/>
  <pageSetup horizontalDpi="300" verticalDpi="3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7"/>
  <dimension ref="A3:L30"/>
  <sheetViews>
    <sheetView showGridLines="0" showOutlineSymbols="0" defaultGridColor="0" zoomScale="75" zoomScaleNormal="75" zoomScalePageLayoutView="0" colorId="8" workbookViewId="0" topLeftCell="A1">
      <selection activeCell="B20" sqref="B20"/>
    </sheetView>
  </sheetViews>
  <sheetFormatPr defaultColWidth="9.00390625" defaultRowHeight="14.25"/>
  <cols>
    <col min="11" max="11" width="4.50390625" style="0" customWidth="1"/>
    <col min="13" max="13" width="15.875" style="0" customWidth="1"/>
  </cols>
  <sheetData>
    <row r="2" ht="39" customHeight="1"/>
    <row r="3" ht="14.25">
      <c r="A3" t="s">
        <v>76</v>
      </c>
    </row>
    <row r="4" ht="14.25">
      <c r="A4" s="7" t="s">
        <v>69</v>
      </c>
    </row>
    <row r="5" ht="14.25">
      <c r="A5" s="5" t="s">
        <v>70</v>
      </c>
    </row>
    <row r="6" ht="14.25">
      <c r="A6" s="5" t="s">
        <v>80</v>
      </c>
    </row>
    <row r="7" ht="14.25">
      <c r="A7" s="8"/>
    </row>
    <row r="8" ht="14.25">
      <c r="A8" s="9" t="s">
        <v>71</v>
      </c>
    </row>
    <row r="9" spans="2:8" ht="15" thickBot="1">
      <c r="B9" t="s">
        <v>72</v>
      </c>
      <c r="H9" t="s">
        <v>75</v>
      </c>
    </row>
    <row r="10" spans="2:8" ht="15" thickBot="1">
      <c r="B10" s="311"/>
      <c r="C10" s="4" t="s">
        <v>73</v>
      </c>
      <c r="D10">
        <v>0.2</v>
      </c>
      <c r="E10" s="4" t="s">
        <v>74</v>
      </c>
      <c r="F10" s="309">
        <f>B10*D10</f>
        <v>0</v>
      </c>
      <c r="G10" t="s">
        <v>77</v>
      </c>
      <c r="H10" s="310">
        <f>IF(F10&lt;2,2,INT(F10))</f>
        <v>2</v>
      </c>
    </row>
    <row r="13" spans="1:10" ht="14.25">
      <c r="A13" t="s">
        <v>78</v>
      </c>
      <c r="J13" s="17">
        <v>50000</v>
      </c>
    </row>
    <row r="14" spans="1:10" ht="14.25">
      <c r="A14" s="10" t="s">
        <v>79</v>
      </c>
      <c r="J14" s="17">
        <v>12000</v>
      </c>
    </row>
    <row r="15" ht="14.25">
      <c r="A15" s="5" t="s">
        <v>81</v>
      </c>
    </row>
    <row r="16" ht="14.25">
      <c r="A16" s="5" t="s">
        <v>82</v>
      </c>
    </row>
    <row r="18" ht="14.25">
      <c r="A18" t="s">
        <v>71</v>
      </c>
    </row>
    <row r="19" spans="2:12" ht="15" thickBot="1">
      <c r="B19" t="s">
        <v>84</v>
      </c>
      <c r="D19" t="s">
        <v>85</v>
      </c>
      <c r="F19" t="s">
        <v>85</v>
      </c>
      <c r="L19" t="s">
        <v>75</v>
      </c>
    </row>
    <row r="20" spans="1:12" ht="15" thickBot="1">
      <c r="A20" s="11" t="s">
        <v>83</v>
      </c>
      <c r="B20" s="311"/>
      <c r="C20" s="4" t="s">
        <v>89</v>
      </c>
      <c r="D20" s="311"/>
      <c r="E20" s="4" t="s">
        <v>86</v>
      </c>
      <c r="F20" s="310">
        <f>D20</f>
        <v>0</v>
      </c>
      <c r="G20" s="4" t="s">
        <v>73</v>
      </c>
      <c r="H20">
        <v>0.2</v>
      </c>
      <c r="I20" t="s">
        <v>87</v>
      </c>
      <c r="J20" s="309">
        <f>(B20-D20)+(F20*H20)</f>
        <v>0</v>
      </c>
      <c r="K20" t="s">
        <v>88</v>
      </c>
      <c r="L20" s="310">
        <f>IF(J20&lt;2,2,INT(J20))</f>
        <v>2</v>
      </c>
    </row>
    <row r="30" ht="14.25">
      <c r="F30" s="237"/>
    </row>
  </sheetData>
  <sheetProtection sheet="1" objects="1" scenarios="1"/>
  <printOptions/>
  <pageMargins left="0.75" right="0.75" top="1" bottom="1" header="0.512" footer="0.512"/>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農業所得収支計算ソフト</dc:title>
  <dc:subject/>
  <dc:creator>彦根市役所税務課</dc:creator>
  <cp:keywords/>
  <dc:description/>
  <cp:lastModifiedBy>JPA2020PJH</cp:lastModifiedBy>
  <cp:lastPrinted>2012-01-31T03:44:01Z</cp:lastPrinted>
  <dcterms:created xsi:type="dcterms:W3CDTF">2004-12-06T02:09:18Z</dcterms:created>
  <dcterms:modified xsi:type="dcterms:W3CDTF">2013-12-03T23:45:01Z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最新更新日">
    <vt:filetime>2006-10-18T15:00:00Z</vt:filetime>
  </property>
  <property fmtid="{D5CDD505-2E9C-101B-9397-08002B2CF9AE}" pid="3" name="Ver">
    <vt:i4>1</vt:i4>
  </property>
</Properties>
</file>